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072" windowHeight="8640" tabRatio="471" activeTab="0"/>
  </bookViews>
  <sheets>
    <sheet name="県民所得 (2)" sheetId="1" r:id="rId1"/>
    <sheet name="県民所得" sheetId="2" r:id="rId2"/>
    <sheet name="増減率" sheetId="3" r:id="rId3"/>
  </sheets>
  <definedNames>
    <definedName name="_xlnm.Print_Area" localSheetId="1">'県民所得'!$A$1:$X$63</definedName>
    <definedName name="_xlnm.Print_Area" localSheetId="0">'県民所得 (2)'!$A$1:$Q$63</definedName>
    <definedName name="_xlnm.Print_Area" localSheetId="2">'増減率'!$A$1:$X$63</definedName>
    <definedName name="_xlnm.Print_Titles" localSheetId="1">'県民所得'!$A:$C</definedName>
    <definedName name="_xlnm.Print_Titles" localSheetId="0">'県民所得 (2)'!$A:$C</definedName>
    <definedName name="_xlnm.Print_Titles" localSheetId="2">'増減率'!$A:$C</definedName>
  </definedNames>
  <calcPr fullCalcOnLoad="1"/>
</workbook>
</file>

<file path=xl/sharedStrings.xml><?xml version="1.0" encoding="utf-8"?>
<sst xmlns="http://schemas.openxmlformats.org/spreadsheetml/2006/main" count="1196" uniqueCount="284">
  <si>
    <t>総括表</t>
  </si>
  <si>
    <t>（実数）</t>
  </si>
  <si>
    <t>（単位：100万円）</t>
  </si>
  <si>
    <t>都道府県</t>
  </si>
  <si>
    <t>昭和30年度</t>
  </si>
  <si>
    <t>昭和31年度</t>
  </si>
  <si>
    <t>昭和32年度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</si>
  <si>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</si>
  <si>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</si>
  <si>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</si>
  <si>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</si>
  <si>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</si>
  <si>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</si>
  <si>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</si>
  <si>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</si>
  <si>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</si>
  <si>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</si>
  <si>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</si>
  <si>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</si>
  <si>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</si>
  <si>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</si>
  <si>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</si>
  <si>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</si>
  <si>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</si>
  <si>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</si>
  <si>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</si>
  <si>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</si>
  <si>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</si>
  <si>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</si>
  <si>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</si>
  <si>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</si>
  <si>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</si>
  <si>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</si>
  <si>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</si>
  <si>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</si>
  <si>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</si>
  <si>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</si>
  <si>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</si>
  <si>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</si>
  <si>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</si>
  <si>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</si>
  <si>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</si>
  <si>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</si>
  <si>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</si>
  <si>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</si>
  <si>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</si>
  <si>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</si>
  <si>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</si>
  <si>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</si>
  <si>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</si>
  <si>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</si>
  <si>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</si>
  <si>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</si>
  <si>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</si>
  <si>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</si>
  <si>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</si>
  <si>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</si>
  <si>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</si>
  <si>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</si>
  <si>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</si>
  <si>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</si>
  <si>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</si>
  <si>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</si>
  <si>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</si>
  <si>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</si>
  <si>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</si>
  <si>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</si>
  <si>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</si>
  <si>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</si>
  <si>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</si>
  <si>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</si>
  <si>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</si>
  <si>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</si>
  <si>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</si>
  <si>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</si>
  <si>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</si>
  <si>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</si>
  <si>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</si>
  <si>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</si>
  <si>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</si>
  <si>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</si>
  <si>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</si>
  <si>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</si>
  <si>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</si>
  <si>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</si>
  <si>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</si>
  <si>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</si>
  <si>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</si>
  <si>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</si>
  <si>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</si>
  <si>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</si>
  <si>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</si>
  <si>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</si>
  <si>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</si>
  <si>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</si>
  <si>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</si>
  <si>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</si>
  <si>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</si>
  <si>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</si>
  <si>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</si>
  <si>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</si>
  <si>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</si>
  <si>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</si>
  <si>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</si>
  <si>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</si>
  <si>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</si>
  <si>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</si>
  <si>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</si>
  <si>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</si>
  <si>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</si>
  <si>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</si>
  <si>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</si>
  <si>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</si>
  <si>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</si>
  <si>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</si>
  <si>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</si>
  <si>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</si>
  <si>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</si>
  <si>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全県計</t>
  </si>
  <si>
    <t>地域ブロック</t>
  </si>
  <si>
    <t>北海道・東北</t>
  </si>
  <si>
    <t>関東</t>
  </si>
  <si>
    <t>中部</t>
  </si>
  <si>
    <t>近畿</t>
  </si>
  <si>
    <t>中国</t>
  </si>
  <si>
    <t>四国</t>
  </si>
  <si>
    <t>九州</t>
  </si>
  <si>
    <t>　　　　　　　　２．県民所得</t>
  </si>
  <si>
    <t xml:space="preserve"> - </t>
  </si>
  <si>
    <t xml:space="preserve"> - </t>
  </si>
  <si>
    <t>（増減率）</t>
  </si>
  <si>
    <t>（単位：％）</t>
  </si>
  <si>
    <t>順位／西暦</t>
  </si>
  <si>
    <t>県民経済計算における地域ブロックは、以下の７ブロックである。</t>
  </si>
  <si>
    <t>北海道・東北       北海道、青森、岩手、宮城、秋田、山形、福島、新潟</t>
  </si>
  <si>
    <t>中部            富山、石川、福井、岐阜、静岡、愛知、三重</t>
  </si>
  <si>
    <t>近畿            滋賀、京都、大阪、兵庫、奈良、和歌山</t>
  </si>
  <si>
    <t>中国            鳥取、島根、岡山、広島、山口</t>
  </si>
  <si>
    <t>四国            徳島、香川、愛媛、高知</t>
  </si>
  <si>
    <t>九州             福岡、佐賀、長崎、熊本、大分、宮崎、鹿児島、沖縄</t>
  </si>
  <si>
    <t>関東             茨城、栃木、群馬、埼玉、千葉、東京、神奈川、山梨、長野</t>
  </si>
  <si>
    <t>福岡県▼</t>
  </si>
  <si>
    <t>北海道◇</t>
  </si>
  <si>
    <t>青森県◇</t>
  </si>
  <si>
    <t>岩手県◇</t>
  </si>
  <si>
    <t>宮城県◇</t>
  </si>
  <si>
    <t>秋田県◇</t>
  </si>
  <si>
    <t>山形県◇</t>
  </si>
  <si>
    <t>福島県◇</t>
  </si>
  <si>
    <t>茨城県□</t>
  </si>
  <si>
    <t>栃木県□</t>
  </si>
  <si>
    <t>群馬県□</t>
  </si>
  <si>
    <t>埼玉県□</t>
  </si>
  <si>
    <t>千葉県□</t>
  </si>
  <si>
    <t>東京都□</t>
  </si>
  <si>
    <t>神奈川県□</t>
  </si>
  <si>
    <t>新潟県◇</t>
  </si>
  <si>
    <t>山梨県□</t>
  </si>
  <si>
    <t>長野県□</t>
  </si>
  <si>
    <t>佐賀県▼</t>
  </si>
  <si>
    <t>長崎県▼</t>
  </si>
  <si>
    <t>熊本県▼</t>
  </si>
  <si>
    <t>大分県▼</t>
  </si>
  <si>
    <t>宮崎県▼</t>
  </si>
  <si>
    <t>鹿児島県▼</t>
  </si>
  <si>
    <t>沖縄県▼</t>
  </si>
  <si>
    <t>富山県△</t>
  </si>
  <si>
    <t>石川県△</t>
  </si>
  <si>
    <t>福井県△</t>
  </si>
  <si>
    <t>岐阜県△</t>
  </si>
  <si>
    <t>静岡県△</t>
  </si>
  <si>
    <t>愛知県△</t>
  </si>
  <si>
    <t>三重県△</t>
  </si>
  <si>
    <t>滋賀県■</t>
  </si>
  <si>
    <t>京都府■</t>
  </si>
  <si>
    <t>大阪府■</t>
  </si>
  <si>
    <t>兵庫県■</t>
  </si>
  <si>
    <t>奈良県■</t>
  </si>
  <si>
    <t>和歌山県■</t>
  </si>
  <si>
    <t>徳島県◆</t>
  </si>
  <si>
    <t>香川県◆</t>
  </si>
  <si>
    <t>愛媛県◆</t>
  </si>
  <si>
    <t>高知県◆</t>
  </si>
  <si>
    <t>鳥取県▲</t>
  </si>
  <si>
    <t>島根県▲</t>
  </si>
  <si>
    <t>岡山県▲</t>
  </si>
  <si>
    <t>広島県▲</t>
  </si>
  <si>
    <t>山口県▲</t>
  </si>
  <si>
    <t>関東□</t>
  </si>
  <si>
    <t>北海道東北◇</t>
  </si>
  <si>
    <t>中部△</t>
  </si>
  <si>
    <t>近畿■</t>
  </si>
  <si>
    <t>中国▲</t>
  </si>
  <si>
    <t>九州▼</t>
  </si>
  <si>
    <t>北海道・東北       北海道、青森、岩手、宮城、秋田、山形、福島、新潟</t>
  </si>
  <si>
    <t>関東             茨城、栃木、群馬、埼玉、千葉、東京、神奈川、山梨、長野</t>
  </si>
  <si>
    <t>中部            富山、石川、福井、岐阜、静岡、愛知、三重</t>
  </si>
  <si>
    <t>近畿            滋賀、京都、大阪、兵庫、奈良、和歌山</t>
  </si>
  <si>
    <t>中国            鳥取、島根、岡山、広島、山口</t>
  </si>
  <si>
    <t>四国            徳島、香川、愛媛、高知</t>
  </si>
  <si>
    <t>九州             福岡、佐賀、長崎、熊本、大分、宮崎、鹿児島、沖縄</t>
  </si>
  <si>
    <t>北海道◇</t>
  </si>
  <si>
    <t>青森県◇</t>
  </si>
  <si>
    <t>岩手県◇</t>
  </si>
  <si>
    <t>宮城県◇</t>
  </si>
  <si>
    <t>秋田県◇</t>
  </si>
  <si>
    <t>山形県◇</t>
  </si>
  <si>
    <t>福島県◇</t>
  </si>
  <si>
    <t>茨城県□</t>
  </si>
  <si>
    <t>栃木県□</t>
  </si>
  <si>
    <t>群馬県□</t>
  </si>
  <si>
    <t>埼玉県□</t>
  </si>
  <si>
    <t>千葉県□</t>
  </si>
  <si>
    <t>東京都□</t>
  </si>
  <si>
    <t>神奈川県□</t>
  </si>
  <si>
    <t>新潟県◇</t>
  </si>
  <si>
    <t>富山県△</t>
  </si>
  <si>
    <t>石川県△</t>
  </si>
  <si>
    <t>福井県△</t>
  </si>
  <si>
    <t>山梨県□</t>
  </si>
  <si>
    <t>長野県□</t>
  </si>
  <si>
    <t>岐阜県△</t>
  </si>
  <si>
    <t>静岡県△</t>
  </si>
  <si>
    <t>愛知県△</t>
  </si>
  <si>
    <t>三重県△</t>
  </si>
  <si>
    <t>滋賀県■</t>
  </si>
  <si>
    <t>京都府■</t>
  </si>
  <si>
    <t>大阪府■</t>
  </si>
  <si>
    <t>兵庫県■</t>
  </si>
  <si>
    <t>奈良県■</t>
  </si>
  <si>
    <t>和歌山県■</t>
  </si>
  <si>
    <t>鳥取県▲</t>
  </si>
  <si>
    <t>島根県▲</t>
  </si>
  <si>
    <t>岡山県▲</t>
  </si>
  <si>
    <t>広島県▲</t>
  </si>
  <si>
    <t>山口県▲</t>
  </si>
  <si>
    <t>徳島県◆</t>
  </si>
  <si>
    <t>香川県◆</t>
  </si>
  <si>
    <t>愛媛県◆</t>
  </si>
  <si>
    <t>高知県◆</t>
  </si>
  <si>
    <t>福岡県▼</t>
  </si>
  <si>
    <t>佐賀県▼</t>
  </si>
  <si>
    <t>長崎県▼</t>
  </si>
  <si>
    <t>熊本県▼</t>
  </si>
  <si>
    <t>大分県▼</t>
  </si>
  <si>
    <t>宮崎県▼</t>
  </si>
  <si>
    <t>鹿児島県▼</t>
  </si>
  <si>
    <t>沖縄県▼</t>
  </si>
  <si>
    <t>順位／西暦</t>
  </si>
  <si>
    <t>東京都□</t>
  </si>
  <si>
    <t>大阪府■</t>
  </si>
  <si>
    <t>北海道◇</t>
  </si>
  <si>
    <t>兵庫県■</t>
  </si>
  <si>
    <t>愛知県△</t>
  </si>
  <si>
    <t>神奈川県□</t>
  </si>
  <si>
    <t>福岡県▼</t>
  </si>
  <si>
    <t>埼玉県□</t>
  </si>
  <si>
    <t>静岡県△</t>
  </si>
  <si>
    <t>新潟県◇</t>
  </si>
  <si>
    <t>広島県▲</t>
  </si>
  <si>
    <t>千葉県□</t>
  </si>
  <si>
    <t>京都府■</t>
  </si>
  <si>
    <t>長野県□</t>
  </si>
  <si>
    <t>茨城県□</t>
  </si>
  <si>
    <t>山口県▲</t>
  </si>
  <si>
    <t>岐阜県△</t>
  </si>
  <si>
    <t>□</t>
  </si>
  <si>
    <t>■</t>
  </si>
  <si>
    <t>◇</t>
  </si>
  <si>
    <t>△</t>
  </si>
  <si>
    <t>▼</t>
  </si>
  <si>
    <t>▲</t>
  </si>
  <si>
    <t>宮城県◇</t>
  </si>
  <si>
    <t>昭和50年度</t>
  </si>
  <si>
    <t>昭和55年度</t>
  </si>
  <si>
    <t>昭和60年度</t>
  </si>
  <si>
    <t>平成02年</t>
  </si>
  <si>
    <t>平成07年</t>
  </si>
  <si>
    <t>平成12年</t>
  </si>
  <si>
    <t>平成17年</t>
  </si>
  <si>
    <t>平成22年</t>
  </si>
  <si>
    <t>15大都道府県の</t>
  </si>
  <si>
    <t>構成比（％）</t>
  </si>
  <si>
    <t>全国計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</si>
</sst>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;&quot;▲ &quot;0.0"/>
    <numFmt numFmtId="178" formatCode="0;&quot;▲ &quot;0"/>
    <numFmt numFmtId="179" formatCode="#,##0_ "/>
    <numFmt numFmtId="180" formatCode="0.0_ "/>
    <numFmt numFmtId="181" formatCode="\ ###,###,###,###,##0;&quot;-&quot;###,###,###,###,##0"/>
    <numFmt numFmtId="182" formatCode="\ ##0.0;&quot;-&quot;##0.0"/>
    <numFmt numFmtId="183" formatCode="\ ###,###,###,###,##0.0;&quot;-&quot;###,###,###,###,##0.0"/>
    <numFmt numFmtId="184" formatCode="#,##0.0"/>
    <numFmt numFmtId="185" formatCode="0.0_);[Red]\(0.0\)"/>
    <numFmt numFmtId="186" formatCode="0.0000000000000000_);[Red]\(0.0000000000000000\)"/>
    <numFmt numFmtId="187" formatCode="0.00000000000000000_);[Red]\(0.00000000000000000\)"/>
    <numFmt numFmtId="188" formatCode="0.000000000000000_);[Red]\(0.000000000000000\)"/>
    <numFmt numFmtId="189" formatCode="0.000000000000000_ ;[Red]\-0.000000000000000\ "/>
    <numFmt numFmtId="190" formatCode="0.00000000000000_ ;[Red]\-0.00000000000000\ "/>
    <numFmt numFmtId="191" formatCode="0.0000000000000_ ;[Red]\-0.0000000000000\ "/>
    <numFmt numFmtId="192" formatCode="#,##0_);[Red]\(#,##0\)"/>
    <numFmt numFmtId="193" formatCode="#,##0.0_ "/>
    <numFmt numFmtId="194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u val="single"/>
      <sz val="11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4" borderId="1" applyNumberFormat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7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181" fontId="5" fillId="0" borderId="18" xfId="0" applyNumberFormat="1" applyFont="1" applyBorder="1" applyAlignment="1">
      <alignment horizontal="right" vertical="center"/>
    </xf>
    <xf numFmtId="0" fontId="5" fillId="0" borderId="20" xfId="0" applyFont="1" applyBorder="1" applyAlignment="1" quotePrefix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vertical="center"/>
    </xf>
    <xf numFmtId="181" fontId="5" fillId="0" borderId="22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83" fontId="5" fillId="0" borderId="0" xfId="0" applyNumberFormat="1" applyFont="1" applyAlignment="1">
      <alignment horizontal="right" vertical="center"/>
    </xf>
    <xf numFmtId="183" fontId="5" fillId="0" borderId="18" xfId="0" applyNumberFormat="1" applyFont="1" applyBorder="1" applyAlignment="1">
      <alignment horizontal="right" vertical="center"/>
    </xf>
    <xf numFmtId="183" fontId="5" fillId="0" borderId="22" xfId="0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vertical="center"/>
    </xf>
    <xf numFmtId="0" fontId="0" fillId="0" borderId="0" xfId="0" applyAlignment="1" quotePrefix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181" fontId="5" fillId="0" borderId="23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horizontal="right" vertical="center"/>
    </xf>
    <xf numFmtId="183" fontId="5" fillId="0" borderId="19" xfId="0" applyNumberFormat="1" applyFont="1" applyBorder="1" applyAlignment="1">
      <alignment horizontal="right" vertical="center"/>
    </xf>
    <xf numFmtId="183" fontId="5" fillId="0" borderId="23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92" fontId="6" fillId="0" borderId="0" xfId="0" applyNumberFormat="1" applyFont="1" applyAlignment="1">
      <alignment vertical="center"/>
    </xf>
    <xf numFmtId="193" fontId="6" fillId="0" borderId="0" xfId="0" applyNumberFormat="1" applyFont="1" applyAlignment="1">
      <alignment vertical="center"/>
    </xf>
    <xf numFmtId="194" fontId="6" fillId="0" borderId="0" xfId="0" applyNumberFormat="1" applyFont="1" applyAlignment="1">
      <alignment vertical="center"/>
    </xf>
    <xf numFmtId="194" fontId="6" fillId="0" borderId="0" xfId="0" applyNumberFormat="1" applyFont="1" applyFill="1" applyAlignment="1">
      <alignment vertical="center"/>
    </xf>
    <xf numFmtId="178" fontId="0" fillId="0" borderId="0" xfId="0" applyNumberForma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 patternType="gray125"/>
      </fill>
    </dxf>
    <dxf>
      <fill>
        <patternFill patternType="mediumGray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62"/>
  <sheetViews>
    <sheetView tabSelected="1" zoomScale="99" zoomScaleNormal="99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3.125" style="0" customWidth="1"/>
    <col min="2" max="2" width="15.00390625" style="0" customWidth="1"/>
    <col min="3" max="3" width="1.00390625" style="0" customWidth="1"/>
    <col min="4" max="15" width="13.125" style="0" customWidth="1"/>
    <col min="16" max="16" width="6.75390625" style="0" customWidth="1"/>
    <col min="17" max="17" width="6.875" style="0" customWidth="1"/>
    <col min="18" max="18" width="10.875" style="0" customWidth="1"/>
    <col min="20" max="20" width="10.125" style="0" bestFit="1" customWidth="1"/>
    <col min="21" max="23" width="9.125" style="0" bestFit="1" customWidth="1"/>
    <col min="24" max="31" width="9.375" style="0" bestFit="1" customWidth="1"/>
  </cols>
  <sheetData>
    <row r="2" ht="12.75">
      <c r="Q2" s="2"/>
    </row>
    <row r="3" spans="8:17" ht="12.75">
      <c r="H3" s="3"/>
      <c r="L3" s="3"/>
      <c r="Q3" s="4"/>
    </row>
    <row r="4" spans="1:17" ht="15.75" customHeight="1">
      <c r="A4" s="69" t="s">
        <v>3</v>
      </c>
      <c r="B4" s="70"/>
      <c r="C4" s="71"/>
      <c r="D4" s="5" t="s">
        <v>4</v>
      </c>
      <c r="E4" s="5" t="s">
        <v>9</v>
      </c>
      <c r="F4" s="35" t="s">
        <v>14</v>
      </c>
      <c r="G4" s="5" t="s">
        <v>19</v>
      </c>
      <c r="H4" s="5" t="s">
        <v>273</v>
      </c>
      <c r="I4" s="35" t="s">
        <v>274</v>
      </c>
      <c r="J4" s="5" t="s">
        <v>275</v>
      </c>
      <c r="K4" s="5" t="s">
        <v>276</v>
      </c>
      <c r="L4" s="5" t="s">
        <v>277</v>
      </c>
      <c r="M4" s="5" t="s">
        <v>278</v>
      </c>
      <c r="N4" s="5" t="s">
        <v>279</v>
      </c>
      <c r="O4" s="5" t="s">
        <v>280</v>
      </c>
      <c r="P4" s="5"/>
      <c r="Q4" s="6"/>
    </row>
    <row r="5" spans="1:17" ht="12.75">
      <c r="A5" s="72"/>
      <c r="B5" s="73"/>
      <c r="C5" s="74"/>
      <c r="D5" s="59">
        <v>1955</v>
      </c>
      <c r="E5" s="59">
        <v>1960</v>
      </c>
      <c r="F5" s="60">
        <v>1965</v>
      </c>
      <c r="G5" s="59">
        <v>1970</v>
      </c>
      <c r="H5" s="59">
        <v>1975</v>
      </c>
      <c r="I5" s="59">
        <v>1980</v>
      </c>
      <c r="J5" s="59">
        <v>1985</v>
      </c>
      <c r="K5" s="59">
        <v>1990</v>
      </c>
      <c r="L5" s="59">
        <v>1995</v>
      </c>
      <c r="M5" s="59">
        <v>2000</v>
      </c>
      <c r="N5" s="59">
        <v>2005</v>
      </c>
      <c r="O5" s="59">
        <v>2010</v>
      </c>
      <c r="P5" s="59"/>
      <c r="Q5" s="8"/>
    </row>
    <row r="6" spans="1:17" ht="3" customHeight="1">
      <c r="A6" s="9"/>
      <c r="B6" s="10"/>
      <c r="C6" s="11"/>
      <c r="D6" s="10"/>
      <c r="Q6" s="12"/>
    </row>
    <row r="7" spans="1:17" ht="9.75" customHeight="1">
      <c r="A7" s="13" t="s">
        <v>24</v>
      </c>
      <c r="B7" s="14" t="s">
        <v>25</v>
      </c>
      <c r="C7" s="15"/>
      <c r="D7" s="16">
        <v>420137</v>
      </c>
      <c r="E7" s="17">
        <v>673825</v>
      </c>
      <c r="F7" s="17">
        <v>1250693</v>
      </c>
      <c r="G7" s="17">
        <v>2549869</v>
      </c>
      <c r="H7" s="17">
        <v>5649542</v>
      </c>
      <c r="I7" s="17">
        <v>8674759</v>
      </c>
      <c r="J7" s="17">
        <v>10874377</v>
      </c>
      <c r="K7" s="17">
        <v>13440551</v>
      </c>
      <c r="L7" s="17">
        <v>15798582</v>
      </c>
      <c r="M7" s="17">
        <v>15382263</v>
      </c>
      <c r="N7" s="17">
        <v>19479790</v>
      </c>
      <c r="O7" s="17">
        <v>18428392</v>
      </c>
      <c r="P7" s="17"/>
      <c r="Q7" s="18"/>
    </row>
    <row r="8" spans="1:17" ht="9.75" customHeight="1">
      <c r="A8" s="13" t="s">
        <v>26</v>
      </c>
      <c r="B8" s="14" t="s">
        <v>27</v>
      </c>
      <c r="C8" s="15"/>
      <c r="D8" s="16">
        <v>82390</v>
      </c>
      <c r="E8" s="17">
        <v>131459</v>
      </c>
      <c r="F8" s="17">
        <v>266948</v>
      </c>
      <c r="G8" s="17">
        <v>548867</v>
      </c>
      <c r="H8" s="17">
        <v>1247092</v>
      </c>
      <c r="I8" s="17">
        <v>1930169</v>
      </c>
      <c r="J8" s="17">
        <v>2448877</v>
      </c>
      <c r="K8" s="17">
        <v>3286971</v>
      </c>
      <c r="L8" s="17">
        <v>3675507</v>
      </c>
      <c r="M8" s="17">
        <v>3540022</v>
      </c>
      <c r="N8" s="17">
        <v>4358385</v>
      </c>
      <c r="O8" s="17">
        <v>4474760</v>
      </c>
      <c r="P8" s="17"/>
      <c r="Q8" s="18"/>
    </row>
    <row r="9" spans="1:17" ht="9.75" customHeight="1">
      <c r="A9" s="13" t="s">
        <v>28</v>
      </c>
      <c r="B9" s="14" t="s">
        <v>29</v>
      </c>
      <c r="C9" s="15"/>
      <c r="D9" s="16">
        <v>77735</v>
      </c>
      <c r="E9" s="17">
        <v>122352</v>
      </c>
      <c r="F9" s="17">
        <v>253838</v>
      </c>
      <c r="G9" s="17">
        <v>526461</v>
      </c>
      <c r="H9" s="17">
        <v>1162417</v>
      </c>
      <c r="I9" s="17">
        <v>1853217</v>
      </c>
      <c r="J9" s="17">
        <v>2434944</v>
      </c>
      <c r="K9" s="17">
        <v>3172848</v>
      </c>
      <c r="L9" s="17">
        <v>3672004</v>
      </c>
      <c r="M9" s="17">
        <v>3689655</v>
      </c>
      <c r="N9" s="17">
        <v>4507908</v>
      </c>
      <c r="O9" s="17">
        <v>4096965</v>
      </c>
      <c r="P9" s="17"/>
      <c r="Q9" s="18"/>
    </row>
    <row r="10" spans="1:17" ht="9.75" customHeight="1">
      <c r="A10" s="13" t="s">
        <v>30</v>
      </c>
      <c r="B10" s="14" t="s">
        <v>31</v>
      </c>
      <c r="C10" s="15"/>
      <c r="D10" s="16">
        <v>115813</v>
      </c>
      <c r="E10" s="17">
        <v>185066</v>
      </c>
      <c r="F10" s="17">
        <v>374240</v>
      </c>
      <c r="G10" s="17">
        <v>818925</v>
      </c>
      <c r="H10" s="17">
        <v>1987909</v>
      </c>
      <c r="I10" s="17">
        <v>3187218</v>
      </c>
      <c r="J10" s="17">
        <v>4223217</v>
      </c>
      <c r="K10" s="17">
        <v>5732274</v>
      </c>
      <c r="L10" s="17">
        <v>6523890</v>
      </c>
      <c r="M10" s="17">
        <v>6543040</v>
      </c>
      <c r="N10" s="17">
        <v>8560168</v>
      </c>
      <c r="O10" s="17">
        <v>8045272</v>
      </c>
      <c r="P10" s="17"/>
      <c r="Q10" s="18"/>
    </row>
    <row r="11" spans="1:17" ht="9.75" customHeight="1">
      <c r="A11" s="13" t="s">
        <v>32</v>
      </c>
      <c r="B11" s="14" t="s">
        <v>33</v>
      </c>
      <c r="C11" s="15"/>
      <c r="D11" s="16">
        <v>94783</v>
      </c>
      <c r="E11" s="17">
        <v>138364</v>
      </c>
      <c r="F11" s="17">
        <v>275081</v>
      </c>
      <c r="G11" s="17">
        <v>523919</v>
      </c>
      <c r="H11" s="17">
        <v>1151042</v>
      </c>
      <c r="I11" s="17">
        <v>1783874</v>
      </c>
      <c r="J11" s="17">
        <v>2166464</v>
      </c>
      <c r="K11" s="17">
        <v>2796136</v>
      </c>
      <c r="L11" s="17">
        <v>3138895</v>
      </c>
      <c r="M11" s="17">
        <v>2872929</v>
      </c>
      <c r="N11" s="17">
        <v>3761007</v>
      </c>
      <c r="O11" s="17">
        <v>3526125</v>
      </c>
      <c r="P11" s="17"/>
      <c r="Q11" s="18"/>
    </row>
    <row r="12" spans="1:17" ht="9.75" customHeight="1">
      <c r="A12" s="13" t="s">
        <v>34</v>
      </c>
      <c r="B12" s="14" t="s">
        <v>35</v>
      </c>
      <c r="C12" s="15"/>
      <c r="D12" s="16">
        <v>85707</v>
      </c>
      <c r="E12" s="17">
        <v>135966</v>
      </c>
      <c r="F12" s="17">
        <v>252433</v>
      </c>
      <c r="G12" s="17">
        <v>511860</v>
      </c>
      <c r="H12" s="17">
        <v>1208176</v>
      </c>
      <c r="I12" s="17">
        <v>1735906</v>
      </c>
      <c r="J12" s="17">
        <v>2310381</v>
      </c>
      <c r="K12" s="17">
        <v>2935221</v>
      </c>
      <c r="L12" s="17">
        <v>3275722</v>
      </c>
      <c r="M12" s="17">
        <v>3240455</v>
      </c>
      <c r="N12" s="17">
        <v>3937625</v>
      </c>
      <c r="O12" s="17">
        <v>3739070</v>
      </c>
      <c r="P12" s="17"/>
      <c r="Q12" s="18"/>
    </row>
    <row r="13" spans="1:17" ht="9.75" customHeight="1">
      <c r="A13" s="13" t="s">
        <v>36</v>
      </c>
      <c r="B13" s="14" t="s">
        <v>37</v>
      </c>
      <c r="C13" s="15"/>
      <c r="D13" s="16">
        <v>130232</v>
      </c>
      <c r="E13" s="17">
        <v>200655</v>
      </c>
      <c r="F13" s="17">
        <v>370417</v>
      </c>
      <c r="G13" s="17">
        <v>795095</v>
      </c>
      <c r="H13" s="17">
        <v>1855142</v>
      </c>
      <c r="I13" s="17">
        <v>2975712</v>
      </c>
      <c r="J13" s="17">
        <v>3861506</v>
      </c>
      <c r="K13" s="17">
        <v>5206169</v>
      </c>
      <c r="L13" s="17">
        <v>5797572</v>
      </c>
      <c r="M13" s="17">
        <v>6037622</v>
      </c>
      <c r="N13" s="17">
        <v>7771292</v>
      </c>
      <c r="O13" s="17">
        <v>7126334</v>
      </c>
      <c r="P13" s="17"/>
      <c r="Q13" s="18"/>
    </row>
    <row r="14" spans="1:17" ht="9.75" customHeight="1">
      <c r="A14" s="13" t="s">
        <v>38</v>
      </c>
      <c r="B14" s="14" t="s">
        <v>39</v>
      </c>
      <c r="C14" s="15"/>
      <c r="D14" s="16">
        <v>131166</v>
      </c>
      <c r="E14" s="17">
        <v>218099</v>
      </c>
      <c r="F14" s="17">
        <v>409434</v>
      </c>
      <c r="G14" s="17">
        <v>987625</v>
      </c>
      <c r="H14" s="17">
        <v>2458794</v>
      </c>
      <c r="I14" s="17">
        <v>4404622</v>
      </c>
      <c r="J14" s="17">
        <v>6235379</v>
      </c>
      <c r="K14" s="17">
        <v>8358849</v>
      </c>
      <c r="L14" s="17">
        <v>9078956</v>
      </c>
      <c r="M14" s="17">
        <v>8938790</v>
      </c>
      <c r="N14" s="17">
        <v>11260817</v>
      </c>
      <c r="O14" s="17">
        <v>11188477</v>
      </c>
      <c r="P14" s="17"/>
      <c r="Q14" s="18"/>
    </row>
    <row r="15" spans="1:17" ht="9.75" customHeight="1">
      <c r="A15" s="13" t="s">
        <v>40</v>
      </c>
      <c r="B15" s="14" t="s">
        <v>41</v>
      </c>
      <c r="C15" s="15"/>
      <c r="D15" s="16">
        <v>106847</v>
      </c>
      <c r="E15" s="17">
        <v>167492</v>
      </c>
      <c r="F15" s="17">
        <v>329448</v>
      </c>
      <c r="G15" s="17">
        <v>746328</v>
      </c>
      <c r="H15" s="17">
        <v>1770701</v>
      </c>
      <c r="I15" s="17">
        <v>3170116</v>
      </c>
      <c r="J15" s="17">
        <v>4160915</v>
      </c>
      <c r="K15" s="17">
        <v>5600632</v>
      </c>
      <c r="L15" s="17">
        <v>6299654</v>
      </c>
      <c r="M15" s="17">
        <v>6345760</v>
      </c>
      <c r="N15" s="17">
        <v>8175702</v>
      </c>
      <c r="O15" s="17">
        <v>7807794</v>
      </c>
      <c r="P15" s="17"/>
      <c r="Q15" s="18"/>
    </row>
    <row r="16" spans="1:17" ht="9.75" customHeight="1">
      <c r="A16" s="19" t="s">
        <v>42</v>
      </c>
      <c r="B16" s="20" t="s">
        <v>43</v>
      </c>
      <c r="C16" s="21"/>
      <c r="D16" s="22">
        <v>107765</v>
      </c>
      <c r="E16" s="22">
        <v>166812</v>
      </c>
      <c r="F16" s="22">
        <v>362758</v>
      </c>
      <c r="G16" s="22">
        <v>816606</v>
      </c>
      <c r="H16" s="22">
        <v>1665532</v>
      </c>
      <c r="I16" s="22">
        <v>2836434</v>
      </c>
      <c r="J16" s="22">
        <v>4041853</v>
      </c>
      <c r="K16" s="22">
        <v>5526326</v>
      </c>
      <c r="L16" s="22">
        <v>6176325</v>
      </c>
      <c r="M16" s="22">
        <v>5987396</v>
      </c>
      <c r="N16" s="22">
        <v>7640792</v>
      </c>
      <c r="O16" s="22">
        <v>7427842</v>
      </c>
      <c r="P16" s="22"/>
      <c r="Q16" s="23"/>
    </row>
    <row r="17" spans="1:17" ht="9.75" customHeight="1">
      <c r="A17" s="13" t="s">
        <v>44</v>
      </c>
      <c r="B17" s="14" t="s">
        <v>45</v>
      </c>
      <c r="C17" s="15"/>
      <c r="D17" s="16">
        <v>170752</v>
      </c>
      <c r="E17" s="17">
        <v>301406</v>
      </c>
      <c r="F17" s="17">
        <v>753072</v>
      </c>
      <c r="G17" s="17">
        <v>2159188</v>
      </c>
      <c r="H17" s="17">
        <v>5389560</v>
      </c>
      <c r="I17" s="17">
        <v>9211587</v>
      </c>
      <c r="J17" s="17">
        <v>13188282</v>
      </c>
      <c r="K17" s="17">
        <v>19265496</v>
      </c>
      <c r="L17" s="17">
        <v>22273187</v>
      </c>
      <c r="M17" s="17">
        <v>21478731</v>
      </c>
      <c r="N17" s="17">
        <v>20762587</v>
      </c>
      <c r="O17" s="17">
        <v>20108381</v>
      </c>
      <c r="P17" s="17"/>
      <c r="Q17" s="18"/>
    </row>
    <row r="18" spans="1:17" ht="9.75" customHeight="1">
      <c r="A18" s="13" t="s">
        <v>46</v>
      </c>
      <c r="B18" s="14" t="s">
        <v>47</v>
      </c>
      <c r="C18" s="15"/>
      <c r="D18" s="16">
        <v>156987</v>
      </c>
      <c r="E18" s="17">
        <v>272216</v>
      </c>
      <c r="F18" s="17">
        <v>698497</v>
      </c>
      <c r="G18" s="17">
        <v>1882593</v>
      </c>
      <c r="H18" s="17">
        <v>4449012</v>
      </c>
      <c r="I18" s="17">
        <v>7652625</v>
      </c>
      <c r="J18" s="17">
        <v>11035681</v>
      </c>
      <c r="K18" s="17">
        <v>17384213</v>
      </c>
      <c r="L18" s="17">
        <v>18958761</v>
      </c>
      <c r="M18" s="17">
        <v>18318183</v>
      </c>
      <c r="N18" s="17">
        <v>19426720</v>
      </c>
      <c r="O18" s="17">
        <v>19005963</v>
      </c>
      <c r="P18" s="17"/>
      <c r="Q18" s="18"/>
    </row>
    <row r="19" spans="1:17" ht="9.75" customHeight="1">
      <c r="A19" s="13" t="s">
        <v>48</v>
      </c>
      <c r="B19" s="14" t="s">
        <v>49</v>
      </c>
      <c r="C19" s="15"/>
      <c r="D19" s="16">
        <v>1010737</v>
      </c>
      <c r="E19" s="17">
        <v>2105797</v>
      </c>
      <c r="F19" s="17">
        <v>4312082</v>
      </c>
      <c r="G19" s="17">
        <v>9447292</v>
      </c>
      <c r="H19" s="17">
        <v>18292980</v>
      </c>
      <c r="I19" s="17">
        <v>27154983</v>
      </c>
      <c r="J19" s="17">
        <v>37889081</v>
      </c>
      <c r="K19" s="17">
        <v>52778745</v>
      </c>
      <c r="L19" s="17">
        <v>50304088</v>
      </c>
      <c r="M19" s="17">
        <v>55921841</v>
      </c>
      <c r="N19" s="17">
        <v>98058932</v>
      </c>
      <c r="O19" s="17">
        <v>91139263</v>
      </c>
      <c r="P19" s="17"/>
      <c r="Q19" s="18"/>
    </row>
    <row r="20" spans="1:17" ht="9.75" customHeight="1">
      <c r="A20" s="13" t="s">
        <v>50</v>
      </c>
      <c r="B20" s="14" t="s">
        <v>51</v>
      </c>
      <c r="C20" s="15"/>
      <c r="D20" s="16">
        <v>257066</v>
      </c>
      <c r="E20" s="17">
        <v>558603</v>
      </c>
      <c r="F20" s="17">
        <v>1369645</v>
      </c>
      <c r="G20" s="17">
        <v>3598649</v>
      </c>
      <c r="H20" s="17">
        <v>7313744</v>
      </c>
      <c r="I20" s="17">
        <v>13123530</v>
      </c>
      <c r="J20" s="17">
        <v>17718072</v>
      </c>
      <c r="K20" s="17">
        <v>25617440</v>
      </c>
      <c r="L20" s="17">
        <v>28287624</v>
      </c>
      <c r="M20" s="17">
        <v>28558615</v>
      </c>
      <c r="N20" s="17">
        <v>31147285</v>
      </c>
      <c r="O20" s="17">
        <v>29757052</v>
      </c>
      <c r="P20" s="17"/>
      <c r="Q20" s="18"/>
    </row>
    <row r="21" spans="1:17" ht="9.75" customHeight="1">
      <c r="A21" s="13" t="s">
        <v>52</v>
      </c>
      <c r="B21" s="14" t="s">
        <v>53</v>
      </c>
      <c r="C21" s="15"/>
      <c r="D21" s="16">
        <v>192488</v>
      </c>
      <c r="E21" s="17">
        <v>296837</v>
      </c>
      <c r="F21" s="17">
        <v>569847</v>
      </c>
      <c r="G21" s="17">
        <v>1151998</v>
      </c>
      <c r="H21" s="17">
        <v>2374979</v>
      </c>
      <c r="I21" s="17">
        <v>3642223</v>
      </c>
      <c r="J21" s="17">
        <v>4940273</v>
      </c>
      <c r="K21" s="17">
        <v>6374061</v>
      </c>
      <c r="L21" s="17">
        <v>7299864</v>
      </c>
      <c r="M21" s="17">
        <v>6974653</v>
      </c>
      <c r="N21" s="17">
        <v>9363739</v>
      </c>
      <c r="O21" s="17">
        <v>8606775</v>
      </c>
      <c r="P21" s="17"/>
      <c r="Q21" s="18"/>
    </row>
    <row r="22" spans="1:17" ht="9.75" customHeight="1">
      <c r="A22" s="13" t="s">
        <v>54</v>
      </c>
      <c r="B22" s="14" t="s">
        <v>55</v>
      </c>
      <c r="C22" s="15"/>
      <c r="D22" s="16">
        <v>82468</v>
      </c>
      <c r="E22" s="17">
        <v>138136</v>
      </c>
      <c r="F22" s="17">
        <v>253702</v>
      </c>
      <c r="G22" s="17">
        <v>536669</v>
      </c>
      <c r="H22" s="17">
        <v>1192723</v>
      </c>
      <c r="I22" s="17">
        <v>1954544</v>
      </c>
      <c r="J22" s="17">
        <v>2459437</v>
      </c>
      <c r="K22" s="17">
        <v>3197898</v>
      </c>
      <c r="L22" s="17">
        <v>3440990</v>
      </c>
      <c r="M22" s="17">
        <v>3524447</v>
      </c>
      <c r="N22" s="17">
        <v>4887466</v>
      </c>
      <c r="O22" s="17">
        <v>4370400</v>
      </c>
      <c r="P22" s="17"/>
      <c r="Q22" s="18"/>
    </row>
    <row r="23" spans="1:17" ht="9.75" customHeight="1">
      <c r="A23" s="13" t="s">
        <v>56</v>
      </c>
      <c r="B23" s="14" t="s">
        <v>57</v>
      </c>
      <c r="C23" s="15"/>
      <c r="D23" s="16">
        <v>74347</v>
      </c>
      <c r="E23" s="17">
        <v>133051</v>
      </c>
      <c r="F23" s="17">
        <v>239942</v>
      </c>
      <c r="G23" s="17">
        <v>523310</v>
      </c>
      <c r="H23" s="17">
        <v>1173511</v>
      </c>
      <c r="I23" s="17">
        <v>1745706</v>
      </c>
      <c r="J23" s="17">
        <v>2389647</v>
      </c>
      <c r="K23" s="17">
        <v>3210472</v>
      </c>
      <c r="L23" s="17">
        <v>3480276</v>
      </c>
      <c r="M23" s="17">
        <v>3504990</v>
      </c>
      <c r="N23" s="17">
        <v>4727235</v>
      </c>
      <c r="O23" s="17">
        <v>4264966</v>
      </c>
      <c r="P23" s="17"/>
      <c r="Q23" s="18"/>
    </row>
    <row r="24" spans="1:17" ht="9.75" customHeight="1">
      <c r="A24" s="13" t="s">
        <v>58</v>
      </c>
      <c r="B24" s="14" t="s">
        <v>59</v>
      </c>
      <c r="C24" s="15"/>
      <c r="D24" s="16">
        <v>55495</v>
      </c>
      <c r="E24" s="17">
        <v>83840</v>
      </c>
      <c r="F24" s="17">
        <v>160145</v>
      </c>
      <c r="G24" s="17">
        <v>344564</v>
      </c>
      <c r="H24" s="17">
        <v>798327</v>
      </c>
      <c r="I24" s="17">
        <v>1223391</v>
      </c>
      <c r="J24" s="17">
        <v>1651991</v>
      </c>
      <c r="K24" s="17">
        <v>2140494</v>
      </c>
      <c r="L24" s="17">
        <v>2378803</v>
      </c>
      <c r="M24" s="17">
        <v>2442673</v>
      </c>
      <c r="N24" s="17">
        <v>3413328</v>
      </c>
      <c r="O24" s="17">
        <v>3302825</v>
      </c>
      <c r="P24" s="17"/>
      <c r="Q24" s="18"/>
    </row>
    <row r="25" spans="1:17" ht="9.75" customHeight="1">
      <c r="A25" s="13" t="s">
        <v>60</v>
      </c>
      <c r="B25" s="14" t="s">
        <v>61</v>
      </c>
      <c r="C25" s="15"/>
      <c r="D25" s="16">
        <v>45940</v>
      </c>
      <c r="E25" s="17">
        <v>83026</v>
      </c>
      <c r="F25" s="17">
        <v>157671</v>
      </c>
      <c r="G25" s="17">
        <v>340014</v>
      </c>
      <c r="H25" s="17">
        <v>717500</v>
      </c>
      <c r="I25" s="17">
        <v>1182236</v>
      </c>
      <c r="J25" s="17">
        <v>1845415</v>
      </c>
      <c r="K25" s="17">
        <v>2325340</v>
      </c>
      <c r="L25" s="17">
        <v>2572548</v>
      </c>
      <c r="M25" s="17">
        <v>2621721</v>
      </c>
      <c r="N25" s="17">
        <v>3154607</v>
      </c>
      <c r="O25" s="17">
        <v>3123259</v>
      </c>
      <c r="P25" s="17"/>
      <c r="Q25" s="18"/>
    </row>
    <row r="26" spans="1:17" ht="9.75" customHeight="1">
      <c r="A26" s="19" t="s">
        <v>62</v>
      </c>
      <c r="B26" s="20" t="s">
        <v>63</v>
      </c>
      <c r="C26" s="21"/>
      <c r="D26" s="22">
        <v>149257</v>
      </c>
      <c r="E26" s="22">
        <v>232684</v>
      </c>
      <c r="F26" s="22">
        <v>473209</v>
      </c>
      <c r="G26" s="22">
        <v>1020332</v>
      </c>
      <c r="H26" s="22">
        <v>2067553</v>
      </c>
      <c r="I26" s="22">
        <v>3326589</v>
      </c>
      <c r="J26" s="22">
        <v>4567175</v>
      </c>
      <c r="K26" s="22">
        <v>6227524</v>
      </c>
      <c r="L26" s="22">
        <v>6696958</v>
      </c>
      <c r="M26" s="22">
        <v>6923063</v>
      </c>
      <c r="N26" s="22">
        <v>8462920</v>
      </c>
      <c r="O26" s="22">
        <v>8024077</v>
      </c>
      <c r="P26" s="22"/>
      <c r="Q26" s="23"/>
    </row>
    <row r="27" spans="1:17" ht="9.75" customHeight="1">
      <c r="A27" s="13" t="s">
        <v>64</v>
      </c>
      <c r="B27" s="14" t="s">
        <v>65</v>
      </c>
      <c r="C27" s="15"/>
      <c r="D27" s="16">
        <v>124527</v>
      </c>
      <c r="E27" s="17">
        <v>221285</v>
      </c>
      <c r="F27" s="17">
        <v>423188</v>
      </c>
      <c r="G27" s="17">
        <v>927505</v>
      </c>
      <c r="H27" s="17">
        <v>1843312</v>
      </c>
      <c r="I27" s="17">
        <v>3124046</v>
      </c>
      <c r="J27" s="17">
        <v>4232354</v>
      </c>
      <c r="K27" s="17">
        <v>5766942</v>
      </c>
      <c r="L27" s="17">
        <v>6157675</v>
      </c>
      <c r="M27" s="17">
        <v>6200420</v>
      </c>
      <c r="N27" s="17">
        <v>7545623</v>
      </c>
      <c r="O27" s="17">
        <v>7093400</v>
      </c>
      <c r="P27" s="17"/>
      <c r="Q27" s="18"/>
    </row>
    <row r="28" spans="1:17" ht="9.75" customHeight="1">
      <c r="A28" s="13" t="s">
        <v>66</v>
      </c>
      <c r="B28" s="14" t="s">
        <v>67</v>
      </c>
      <c r="C28" s="15"/>
      <c r="D28" s="16">
        <v>204927</v>
      </c>
      <c r="E28" s="17">
        <v>384220</v>
      </c>
      <c r="F28" s="17">
        <v>736908</v>
      </c>
      <c r="G28" s="17">
        <v>1761389</v>
      </c>
      <c r="H28" s="17">
        <v>3570874</v>
      </c>
      <c r="I28" s="17">
        <v>5732491</v>
      </c>
      <c r="J28" s="17">
        <v>8254158</v>
      </c>
      <c r="K28" s="17">
        <v>10720157</v>
      </c>
      <c r="L28" s="17">
        <v>11539859</v>
      </c>
      <c r="M28" s="17">
        <v>12730380</v>
      </c>
      <c r="N28" s="17">
        <v>17043347</v>
      </c>
      <c r="O28" s="17">
        <v>15765640</v>
      </c>
      <c r="P28" s="17"/>
      <c r="Q28" s="18"/>
    </row>
    <row r="29" spans="1:17" ht="9.75" customHeight="1">
      <c r="A29" s="13" t="s">
        <v>68</v>
      </c>
      <c r="B29" s="14" t="s">
        <v>69</v>
      </c>
      <c r="C29" s="15"/>
      <c r="D29" s="16">
        <v>351249</v>
      </c>
      <c r="E29" s="17">
        <v>744376</v>
      </c>
      <c r="F29" s="17">
        <v>1418953</v>
      </c>
      <c r="G29" s="17">
        <v>3597689</v>
      </c>
      <c r="H29" s="17">
        <v>7086529</v>
      </c>
      <c r="I29" s="17">
        <v>11863356</v>
      </c>
      <c r="J29" s="17">
        <v>16703181</v>
      </c>
      <c r="K29" s="17">
        <v>23388502</v>
      </c>
      <c r="L29" s="17">
        <v>25222542</v>
      </c>
      <c r="M29" s="17">
        <v>24058209</v>
      </c>
      <c r="N29" s="17">
        <v>35391369</v>
      </c>
      <c r="O29" s="17">
        <v>31642329</v>
      </c>
      <c r="P29" s="17"/>
      <c r="Q29" s="18"/>
    </row>
    <row r="30" spans="1:17" ht="9.75" customHeight="1">
      <c r="A30" s="13" t="s">
        <v>70</v>
      </c>
      <c r="B30" s="14" t="s">
        <v>71</v>
      </c>
      <c r="C30" s="15"/>
      <c r="D30" s="16">
        <v>111224</v>
      </c>
      <c r="E30" s="17">
        <v>186088</v>
      </c>
      <c r="F30" s="17">
        <v>368732</v>
      </c>
      <c r="G30" s="17">
        <v>857504</v>
      </c>
      <c r="H30" s="17">
        <v>1746002</v>
      </c>
      <c r="I30" s="17">
        <v>2763638</v>
      </c>
      <c r="J30" s="17">
        <v>3602772</v>
      </c>
      <c r="K30" s="17">
        <v>4978640</v>
      </c>
      <c r="L30" s="17">
        <v>5402732</v>
      </c>
      <c r="M30" s="17">
        <v>5432955</v>
      </c>
      <c r="N30" s="17">
        <v>7577665</v>
      </c>
      <c r="O30" s="17">
        <v>7368128</v>
      </c>
      <c r="P30" s="17"/>
      <c r="Q30" s="18"/>
    </row>
    <row r="31" spans="1:17" ht="9.75" customHeight="1">
      <c r="A31" s="13" t="s">
        <v>72</v>
      </c>
      <c r="B31" s="14" t="s">
        <v>73</v>
      </c>
      <c r="C31" s="15"/>
      <c r="D31" s="16">
        <v>66982</v>
      </c>
      <c r="E31" s="17">
        <v>112832</v>
      </c>
      <c r="F31" s="17">
        <v>204554</v>
      </c>
      <c r="G31" s="17">
        <v>475465</v>
      </c>
      <c r="H31" s="17">
        <v>1003912</v>
      </c>
      <c r="I31" s="17">
        <v>1784814</v>
      </c>
      <c r="J31" s="17">
        <v>2610690</v>
      </c>
      <c r="K31" s="17">
        <v>3642087</v>
      </c>
      <c r="L31" s="17">
        <v>4299639</v>
      </c>
      <c r="M31" s="17">
        <v>4508384</v>
      </c>
      <c r="N31" s="17">
        <v>6088081</v>
      </c>
      <c r="O31" s="17">
        <v>6013854</v>
      </c>
      <c r="P31" s="17"/>
      <c r="Q31" s="18"/>
    </row>
    <row r="32" spans="1:17" ht="9.75" customHeight="1">
      <c r="A32" s="13" t="s">
        <v>74</v>
      </c>
      <c r="B32" s="14" t="s">
        <v>75</v>
      </c>
      <c r="C32" s="15"/>
      <c r="D32" s="16">
        <v>174995</v>
      </c>
      <c r="E32" s="17">
        <v>303779</v>
      </c>
      <c r="F32" s="17">
        <v>602650</v>
      </c>
      <c r="G32" s="17">
        <v>1382649</v>
      </c>
      <c r="H32" s="17">
        <v>2617030</v>
      </c>
      <c r="I32" s="17">
        <v>4383194</v>
      </c>
      <c r="J32" s="17">
        <v>5722370</v>
      </c>
      <c r="K32" s="17">
        <v>7317642</v>
      </c>
      <c r="L32" s="17">
        <v>8063838</v>
      </c>
      <c r="M32" s="17">
        <v>7793687</v>
      </c>
      <c r="N32" s="17">
        <v>9975688</v>
      </c>
      <c r="O32" s="17">
        <v>9372569</v>
      </c>
      <c r="P32" s="17"/>
      <c r="Q32" s="18"/>
    </row>
    <row r="33" spans="1:17" ht="9.75" customHeight="1">
      <c r="A33" s="13" t="s">
        <v>76</v>
      </c>
      <c r="B33" s="14" t="s">
        <v>77</v>
      </c>
      <c r="C33" s="15"/>
      <c r="D33" s="16">
        <v>491513</v>
      </c>
      <c r="E33" s="17">
        <v>1064016</v>
      </c>
      <c r="F33" s="17">
        <v>2419050</v>
      </c>
      <c r="G33" s="17">
        <v>5649483</v>
      </c>
      <c r="H33" s="17">
        <v>11229086</v>
      </c>
      <c r="I33" s="17">
        <v>17450413</v>
      </c>
      <c r="J33" s="17">
        <v>21003979</v>
      </c>
      <c r="K33" s="17">
        <v>29224170</v>
      </c>
      <c r="L33" s="17">
        <v>30545140</v>
      </c>
      <c r="M33" s="17">
        <v>28161964</v>
      </c>
      <c r="N33" s="17">
        <v>38917194</v>
      </c>
      <c r="O33" s="17">
        <v>36384314</v>
      </c>
      <c r="P33" s="17"/>
      <c r="Q33" s="18"/>
    </row>
    <row r="34" spans="1:17" ht="9.75" customHeight="1">
      <c r="A34" s="13" t="s">
        <v>78</v>
      </c>
      <c r="B34" s="14" t="s">
        <v>79</v>
      </c>
      <c r="C34" s="15"/>
      <c r="D34" s="16">
        <v>372384</v>
      </c>
      <c r="E34" s="17">
        <v>627308</v>
      </c>
      <c r="F34" s="17">
        <v>1281136</v>
      </c>
      <c r="G34" s="17">
        <v>2822280</v>
      </c>
      <c r="H34" s="17">
        <v>5790869</v>
      </c>
      <c r="I34" s="17">
        <v>8496835</v>
      </c>
      <c r="J34" s="17">
        <v>11145704</v>
      </c>
      <c r="K34" s="17">
        <v>15003035</v>
      </c>
      <c r="L34" s="17">
        <v>16653482</v>
      </c>
      <c r="M34" s="17">
        <v>16636784</v>
      </c>
      <c r="N34" s="17">
        <v>19145030</v>
      </c>
      <c r="O34" s="17">
        <v>18346170</v>
      </c>
      <c r="P34" s="17"/>
      <c r="Q34" s="18"/>
    </row>
    <row r="35" spans="1:17" ht="9.75" customHeight="1">
      <c r="A35" s="13" t="s">
        <v>80</v>
      </c>
      <c r="B35" s="14" t="s">
        <v>81</v>
      </c>
      <c r="C35" s="15"/>
      <c r="D35" s="16">
        <v>64987</v>
      </c>
      <c r="E35" s="17">
        <v>104100</v>
      </c>
      <c r="F35" s="17">
        <v>209983</v>
      </c>
      <c r="G35" s="17">
        <v>468177</v>
      </c>
      <c r="H35" s="17">
        <v>1077026</v>
      </c>
      <c r="I35" s="17">
        <v>1869458</v>
      </c>
      <c r="J35" s="17">
        <v>2578957</v>
      </c>
      <c r="K35" s="17">
        <v>3726491</v>
      </c>
      <c r="L35" s="17">
        <v>4066778</v>
      </c>
      <c r="M35" s="17">
        <v>4075095</v>
      </c>
      <c r="N35" s="17">
        <v>3875850</v>
      </c>
      <c r="O35" s="17">
        <v>3551806</v>
      </c>
      <c r="P35" s="17"/>
      <c r="Q35" s="18"/>
    </row>
    <row r="36" spans="1:17" ht="9.75" customHeight="1">
      <c r="A36" s="19" t="s">
        <v>82</v>
      </c>
      <c r="B36" s="20" t="s">
        <v>83</v>
      </c>
      <c r="C36" s="21"/>
      <c r="D36" s="22">
        <v>80197</v>
      </c>
      <c r="E36" s="22">
        <v>113874</v>
      </c>
      <c r="F36" s="22">
        <v>235840</v>
      </c>
      <c r="G36" s="22">
        <v>512297</v>
      </c>
      <c r="H36" s="22">
        <v>1107160</v>
      </c>
      <c r="I36" s="22">
        <v>1593214</v>
      </c>
      <c r="J36" s="22">
        <v>1994454</v>
      </c>
      <c r="K36" s="22">
        <v>2344181</v>
      </c>
      <c r="L36" s="22">
        <v>2622694</v>
      </c>
      <c r="M36" s="22">
        <v>2712798</v>
      </c>
      <c r="N36" s="22">
        <v>3717395</v>
      </c>
      <c r="O36" s="22">
        <v>3503380</v>
      </c>
      <c r="P36" s="22"/>
      <c r="Q36" s="23"/>
    </row>
    <row r="37" spans="1:17" ht="9.75" customHeight="1">
      <c r="A37" s="13" t="s">
        <v>84</v>
      </c>
      <c r="B37" s="14" t="s">
        <v>85</v>
      </c>
      <c r="C37" s="15"/>
      <c r="D37" s="16">
        <v>43653</v>
      </c>
      <c r="E37" s="17">
        <v>63467</v>
      </c>
      <c r="F37" s="17">
        <v>111450</v>
      </c>
      <c r="G37" s="17">
        <v>243803</v>
      </c>
      <c r="H37" s="17">
        <v>553591</v>
      </c>
      <c r="I37" s="17">
        <v>859114</v>
      </c>
      <c r="J37" s="17">
        <v>1100037</v>
      </c>
      <c r="K37" s="17">
        <v>1473500</v>
      </c>
      <c r="L37" s="17">
        <v>1632987</v>
      </c>
      <c r="M37" s="17">
        <v>1590130</v>
      </c>
      <c r="N37" s="17">
        <v>2101875</v>
      </c>
      <c r="O37" s="17">
        <v>1836172</v>
      </c>
      <c r="P37" s="17"/>
      <c r="Q37" s="18"/>
    </row>
    <row r="38" spans="1:17" ht="9.75" customHeight="1">
      <c r="A38" s="13" t="s">
        <v>86</v>
      </c>
      <c r="B38" s="14" t="s">
        <v>87</v>
      </c>
      <c r="C38" s="15"/>
      <c r="D38" s="16">
        <v>56779</v>
      </c>
      <c r="E38" s="17">
        <v>85954</v>
      </c>
      <c r="F38" s="17">
        <v>146893</v>
      </c>
      <c r="G38" s="17">
        <v>284110</v>
      </c>
      <c r="H38" s="17">
        <v>631738</v>
      </c>
      <c r="I38" s="17">
        <v>943790</v>
      </c>
      <c r="J38" s="17">
        <v>1345952</v>
      </c>
      <c r="K38" s="17">
        <v>1719674</v>
      </c>
      <c r="L38" s="17">
        <v>1867349</v>
      </c>
      <c r="M38" s="17">
        <v>2002581</v>
      </c>
      <c r="N38" s="17">
        <v>2446124</v>
      </c>
      <c r="O38" s="17">
        <v>2325350</v>
      </c>
      <c r="P38" s="17"/>
      <c r="Q38" s="18"/>
    </row>
    <row r="39" spans="1:17" ht="9.75" customHeight="1">
      <c r="A39" s="13" t="s">
        <v>88</v>
      </c>
      <c r="B39" s="14" t="s">
        <v>89</v>
      </c>
      <c r="C39" s="15"/>
      <c r="D39" s="16">
        <v>124421</v>
      </c>
      <c r="E39" s="17">
        <v>192132</v>
      </c>
      <c r="F39" s="17">
        <v>371930</v>
      </c>
      <c r="G39" s="17">
        <v>925248</v>
      </c>
      <c r="H39" s="17">
        <v>1951218</v>
      </c>
      <c r="I39" s="17">
        <v>2964126</v>
      </c>
      <c r="J39" s="17">
        <v>3981152</v>
      </c>
      <c r="K39" s="17">
        <v>5177236</v>
      </c>
      <c r="L39" s="17">
        <v>5616911</v>
      </c>
      <c r="M39" s="17">
        <v>5291063</v>
      </c>
      <c r="N39" s="17">
        <v>7550157</v>
      </c>
      <c r="O39" s="17">
        <v>7064698</v>
      </c>
      <c r="P39" s="17"/>
      <c r="Q39" s="18"/>
    </row>
    <row r="40" spans="1:17" ht="9.75" customHeight="1">
      <c r="A40" s="13" t="s">
        <v>90</v>
      </c>
      <c r="B40" s="14" t="s">
        <v>91</v>
      </c>
      <c r="C40" s="15"/>
      <c r="D40" s="16">
        <v>180628</v>
      </c>
      <c r="E40" s="17">
        <v>313400</v>
      </c>
      <c r="F40" s="17">
        <v>631989</v>
      </c>
      <c r="G40" s="17">
        <v>1441435</v>
      </c>
      <c r="H40" s="17">
        <v>3184907</v>
      </c>
      <c r="I40" s="17">
        <v>4847031</v>
      </c>
      <c r="J40" s="17">
        <v>5978251</v>
      </c>
      <c r="K40" s="17">
        <v>8243856</v>
      </c>
      <c r="L40" s="17">
        <v>8777729</v>
      </c>
      <c r="M40" s="17">
        <v>9008456</v>
      </c>
      <c r="N40" s="17">
        <v>11554587</v>
      </c>
      <c r="O40" s="17">
        <v>10808039</v>
      </c>
      <c r="P40" s="17"/>
      <c r="Q40" s="18"/>
    </row>
    <row r="41" spans="1:17" ht="9.75" customHeight="1">
      <c r="A41" s="13" t="s">
        <v>92</v>
      </c>
      <c r="B41" s="14" t="s">
        <v>93</v>
      </c>
      <c r="C41" s="15"/>
      <c r="D41" s="16">
        <v>132584</v>
      </c>
      <c r="E41" s="17">
        <v>221020</v>
      </c>
      <c r="F41" s="17">
        <v>379047</v>
      </c>
      <c r="G41" s="17">
        <v>768014</v>
      </c>
      <c r="H41" s="17">
        <v>1604313</v>
      </c>
      <c r="I41" s="17">
        <v>2354892</v>
      </c>
      <c r="J41" s="17">
        <v>3165505</v>
      </c>
      <c r="K41" s="17">
        <v>3981232</v>
      </c>
      <c r="L41" s="17">
        <v>4481698</v>
      </c>
      <c r="M41" s="17">
        <v>4365749</v>
      </c>
      <c r="N41" s="17">
        <v>5989682</v>
      </c>
      <c r="O41" s="17">
        <v>5752238</v>
      </c>
      <c r="P41" s="17"/>
      <c r="Q41" s="18"/>
    </row>
    <row r="42" spans="1:17" ht="9.75" customHeight="1">
      <c r="A42" s="13" t="s">
        <v>94</v>
      </c>
      <c r="B42" s="14" t="s">
        <v>95</v>
      </c>
      <c r="C42" s="15"/>
      <c r="D42" s="16">
        <v>54202</v>
      </c>
      <c r="E42" s="17">
        <v>89428</v>
      </c>
      <c r="F42" s="17">
        <v>165301</v>
      </c>
      <c r="G42" s="17">
        <v>361823</v>
      </c>
      <c r="H42" s="17">
        <v>778420</v>
      </c>
      <c r="I42" s="17">
        <v>1185668</v>
      </c>
      <c r="J42" s="17">
        <v>1522809</v>
      </c>
      <c r="K42" s="17">
        <v>2028977</v>
      </c>
      <c r="L42" s="17">
        <v>2255992</v>
      </c>
      <c r="M42" s="17">
        <v>2317434</v>
      </c>
      <c r="N42" s="17">
        <v>2882017</v>
      </c>
      <c r="O42" s="17">
        <v>2819974</v>
      </c>
      <c r="P42" s="17"/>
      <c r="Q42" s="18"/>
    </row>
    <row r="43" spans="1:17" ht="9.75" customHeight="1">
      <c r="A43" s="13" t="s">
        <v>96</v>
      </c>
      <c r="B43" s="14" t="s">
        <v>97</v>
      </c>
      <c r="C43" s="15"/>
      <c r="D43" s="16">
        <v>69236</v>
      </c>
      <c r="E43" s="17">
        <v>106932</v>
      </c>
      <c r="F43" s="17">
        <v>207007</v>
      </c>
      <c r="G43" s="17">
        <v>470815</v>
      </c>
      <c r="H43" s="17">
        <v>1023209</v>
      </c>
      <c r="I43" s="17">
        <v>1597476</v>
      </c>
      <c r="J43" s="17">
        <v>2007805</v>
      </c>
      <c r="K43" s="17">
        <v>2642652</v>
      </c>
      <c r="L43" s="17">
        <v>2967436</v>
      </c>
      <c r="M43" s="17">
        <v>2841900</v>
      </c>
      <c r="N43" s="17">
        <v>3679972</v>
      </c>
      <c r="O43" s="17">
        <v>3571168</v>
      </c>
      <c r="P43" s="17"/>
      <c r="Q43" s="18"/>
    </row>
    <row r="44" spans="1:17" ht="9.75" customHeight="1">
      <c r="A44" s="13" t="s">
        <v>98</v>
      </c>
      <c r="B44" s="14" t="s">
        <v>99</v>
      </c>
      <c r="C44" s="15"/>
      <c r="D44" s="16">
        <v>113345</v>
      </c>
      <c r="E44" s="17">
        <v>168011</v>
      </c>
      <c r="F44" s="17">
        <v>312126</v>
      </c>
      <c r="G44" s="17">
        <v>682328</v>
      </c>
      <c r="H44" s="17">
        <v>1357293</v>
      </c>
      <c r="I44" s="17">
        <v>2098291</v>
      </c>
      <c r="J44" s="17">
        <v>2706308</v>
      </c>
      <c r="K44" s="17">
        <v>3410128</v>
      </c>
      <c r="L44" s="17">
        <v>3846333</v>
      </c>
      <c r="M44" s="17">
        <v>3896734</v>
      </c>
      <c r="N44" s="17">
        <v>5005496</v>
      </c>
      <c r="O44" s="17">
        <v>4887896</v>
      </c>
      <c r="P44" s="17"/>
      <c r="Q44" s="18"/>
    </row>
    <row r="45" spans="1:17" ht="9.75" customHeight="1">
      <c r="A45" s="13" t="s">
        <v>100</v>
      </c>
      <c r="B45" s="14" t="s">
        <v>101</v>
      </c>
      <c r="C45" s="15"/>
      <c r="D45" s="16">
        <v>54889</v>
      </c>
      <c r="E45" s="17">
        <v>87427</v>
      </c>
      <c r="F45" s="17">
        <v>161433</v>
      </c>
      <c r="G45" s="17">
        <v>341923</v>
      </c>
      <c r="H45" s="17">
        <v>749231</v>
      </c>
      <c r="I45" s="17">
        <v>1191369</v>
      </c>
      <c r="J45" s="17">
        <v>1432121</v>
      </c>
      <c r="K45" s="17">
        <v>1692179</v>
      </c>
      <c r="L45" s="17">
        <v>1958289</v>
      </c>
      <c r="M45" s="17">
        <v>1950087</v>
      </c>
      <c r="N45" s="17">
        <v>2331532</v>
      </c>
      <c r="O45" s="17">
        <v>2158415</v>
      </c>
      <c r="P45" s="17"/>
      <c r="Q45" s="18"/>
    </row>
    <row r="46" spans="1:17" ht="9.75" customHeight="1">
      <c r="A46" s="19" t="s">
        <v>102</v>
      </c>
      <c r="B46" s="20" t="s">
        <v>103</v>
      </c>
      <c r="C46" s="21"/>
      <c r="D46" s="22">
        <v>307410</v>
      </c>
      <c r="E46" s="22">
        <v>516590</v>
      </c>
      <c r="F46" s="22">
        <v>921740</v>
      </c>
      <c r="G46" s="22">
        <v>1996417</v>
      </c>
      <c r="H46" s="22">
        <v>4478458</v>
      </c>
      <c r="I46" s="22">
        <v>7573498</v>
      </c>
      <c r="J46" s="22">
        <v>9050950</v>
      </c>
      <c r="K46" s="22">
        <v>11762365</v>
      </c>
      <c r="L46" s="22">
        <v>13568000</v>
      </c>
      <c r="M46" s="22">
        <v>13764305</v>
      </c>
      <c r="N46" s="22">
        <v>18002790</v>
      </c>
      <c r="O46" s="22">
        <v>18041898</v>
      </c>
      <c r="P46" s="22"/>
      <c r="Q46" s="23"/>
    </row>
    <row r="47" spans="1:17" ht="9.75" customHeight="1">
      <c r="A47" s="13" t="s">
        <v>104</v>
      </c>
      <c r="B47" s="14" t="s">
        <v>105</v>
      </c>
      <c r="C47" s="15"/>
      <c r="D47" s="16">
        <v>70468</v>
      </c>
      <c r="E47" s="17">
        <v>106185</v>
      </c>
      <c r="F47" s="17">
        <v>182442</v>
      </c>
      <c r="G47" s="17">
        <v>340686</v>
      </c>
      <c r="H47" s="17">
        <v>773041</v>
      </c>
      <c r="I47" s="17">
        <v>1243990</v>
      </c>
      <c r="J47" s="17">
        <v>1546397</v>
      </c>
      <c r="K47" s="17">
        <v>1938238</v>
      </c>
      <c r="L47" s="17">
        <v>2277621</v>
      </c>
      <c r="M47" s="17">
        <v>2260372</v>
      </c>
      <c r="N47" s="17">
        <v>2937720</v>
      </c>
      <c r="O47" s="17">
        <v>2867595</v>
      </c>
      <c r="P47" s="17"/>
      <c r="Q47" s="18"/>
    </row>
    <row r="48" spans="1:17" ht="9.75" customHeight="1">
      <c r="A48" s="13" t="s">
        <v>106</v>
      </c>
      <c r="B48" s="14" t="s">
        <v>107</v>
      </c>
      <c r="C48" s="15"/>
      <c r="D48" s="16">
        <v>110203</v>
      </c>
      <c r="E48" s="17">
        <v>153888</v>
      </c>
      <c r="F48" s="17">
        <v>301056</v>
      </c>
      <c r="G48" s="17">
        <v>593687</v>
      </c>
      <c r="H48" s="17">
        <v>1317238</v>
      </c>
      <c r="I48" s="17">
        <v>2006107</v>
      </c>
      <c r="J48" s="17">
        <v>2576157</v>
      </c>
      <c r="K48" s="17">
        <v>3219153</v>
      </c>
      <c r="L48" s="17">
        <v>3651347</v>
      </c>
      <c r="M48" s="17">
        <v>3531547</v>
      </c>
      <c r="N48" s="17">
        <v>4374251</v>
      </c>
      <c r="O48" s="17">
        <v>4377020</v>
      </c>
      <c r="P48" s="17"/>
      <c r="Q48" s="18"/>
    </row>
    <row r="49" spans="1:17" ht="9.75" customHeight="1">
      <c r="A49" s="13" t="s">
        <v>108</v>
      </c>
      <c r="B49" s="14" t="s">
        <v>109</v>
      </c>
      <c r="C49" s="15"/>
      <c r="D49" s="16">
        <v>117622</v>
      </c>
      <c r="E49" s="17">
        <v>158013</v>
      </c>
      <c r="F49" s="17">
        <v>334217</v>
      </c>
      <c r="G49" s="17">
        <v>649456</v>
      </c>
      <c r="H49" s="17">
        <v>1607851</v>
      </c>
      <c r="I49" s="17">
        <v>2600221</v>
      </c>
      <c r="J49" s="17">
        <v>3369752</v>
      </c>
      <c r="K49" s="17">
        <v>4267573</v>
      </c>
      <c r="L49" s="17">
        <v>4698114</v>
      </c>
      <c r="M49" s="17">
        <v>4511915</v>
      </c>
      <c r="N49" s="17">
        <v>5711225</v>
      </c>
      <c r="O49" s="17">
        <v>5559799</v>
      </c>
      <c r="P49" s="17"/>
      <c r="Q49" s="18"/>
    </row>
    <row r="50" spans="1:17" ht="9.75" customHeight="1">
      <c r="A50" s="13" t="s">
        <v>110</v>
      </c>
      <c r="B50" s="14" t="s">
        <v>111</v>
      </c>
      <c r="C50" s="15"/>
      <c r="D50" s="16">
        <v>77178</v>
      </c>
      <c r="E50" s="17">
        <v>115907</v>
      </c>
      <c r="F50" s="17">
        <v>222366</v>
      </c>
      <c r="G50" s="17">
        <v>447111</v>
      </c>
      <c r="H50" s="17">
        <v>1035893</v>
      </c>
      <c r="I50" s="17">
        <v>1726476</v>
      </c>
      <c r="J50" s="17">
        <v>2170587</v>
      </c>
      <c r="K50" s="17">
        <v>2866103</v>
      </c>
      <c r="L50" s="17">
        <v>3273469</v>
      </c>
      <c r="M50" s="17">
        <v>3422967</v>
      </c>
      <c r="N50" s="17">
        <v>4475683</v>
      </c>
      <c r="O50" s="17">
        <v>4293466</v>
      </c>
      <c r="P50" s="17"/>
      <c r="Q50" s="18"/>
    </row>
    <row r="51" spans="1:17" ht="9.75" customHeight="1">
      <c r="A51" s="13" t="s">
        <v>112</v>
      </c>
      <c r="B51" s="14" t="s">
        <v>113</v>
      </c>
      <c r="C51" s="15"/>
      <c r="D51" s="16">
        <v>60594</v>
      </c>
      <c r="E51" s="17">
        <v>102521</v>
      </c>
      <c r="F51" s="17">
        <v>199996</v>
      </c>
      <c r="G51" s="17">
        <v>396554</v>
      </c>
      <c r="H51" s="17">
        <v>884267</v>
      </c>
      <c r="I51" s="17">
        <v>1457805</v>
      </c>
      <c r="J51" s="17">
        <v>1806920</v>
      </c>
      <c r="K51" s="17">
        <v>2333064</v>
      </c>
      <c r="L51" s="17">
        <v>2648436</v>
      </c>
      <c r="M51" s="17">
        <v>2699481</v>
      </c>
      <c r="N51" s="17">
        <v>3492116</v>
      </c>
      <c r="O51" s="17">
        <v>3496699</v>
      </c>
      <c r="P51" s="17"/>
      <c r="Q51" s="18"/>
    </row>
    <row r="52" spans="1:17" ht="9.75" customHeight="1">
      <c r="A52" s="13" t="s">
        <v>114</v>
      </c>
      <c r="B52" s="14" t="s">
        <v>115</v>
      </c>
      <c r="C52" s="15"/>
      <c r="D52" s="16">
        <v>100696</v>
      </c>
      <c r="E52" s="17">
        <v>152732</v>
      </c>
      <c r="F52" s="17">
        <v>298188</v>
      </c>
      <c r="G52" s="17">
        <v>558274</v>
      </c>
      <c r="H52" s="17">
        <v>1382183</v>
      </c>
      <c r="I52" s="17">
        <v>2257701</v>
      </c>
      <c r="J52" s="17">
        <v>2941602</v>
      </c>
      <c r="K52" s="17">
        <v>3702721</v>
      </c>
      <c r="L52" s="17">
        <v>4101673</v>
      </c>
      <c r="M52" s="17">
        <v>4236042</v>
      </c>
      <c r="N52" s="17">
        <v>5509819</v>
      </c>
      <c r="O52" s="17">
        <v>5446148</v>
      </c>
      <c r="P52" s="17"/>
      <c r="Q52" s="18"/>
    </row>
    <row r="53" spans="1:17" ht="9.75" customHeight="1">
      <c r="A53" s="19" t="s">
        <v>116</v>
      </c>
      <c r="B53" s="20" t="s">
        <v>117</v>
      </c>
      <c r="C53" s="21"/>
      <c r="D53" s="22">
        <v>38424</v>
      </c>
      <c r="E53" s="22">
        <v>63443</v>
      </c>
      <c r="F53" s="22">
        <v>121883</v>
      </c>
      <c r="G53" s="22">
        <v>257342</v>
      </c>
      <c r="H53" s="22">
        <v>861191</v>
      </c>
      <c r="I53" s="22">
        <v>1327235</v>
      </c>
      <c r="J53" s="22">
        <v>1888079</v>
      </c>
      <c r="K53" s="22">
        <v>2425366</v>
      </c>
      <c r="L53" s="22">
        <v>2720140</v>
      </c>
      <c r="M53" s="22">
        <v>2771006</v>
      </c>
      <c r="N53" s="22">
        <v>3650400</v>
      </c>
      <c r="O53" s="22">
        <v>3725567</v>
      </c>
      <c r="P53" s="22"/>
      <c r="Q53" s="23"/>
    </row>
    <row r="54" spans="1:17" ht="9.75" customHeight="1">
      <c r="A54" s="24"/>
      <c r="B54" s="25" t="s">
        <v>118</v>
      </c>
      <c r="C54" s="26"/>
      <c r="D54" s="27">
        <v>7303429</v>
      </c>
      <c r="E54" s="27">
        <v>12904614</v>
      </c>
      <c r="F54" s="27">
        <v>26103160</v>
      </c>
      <c r="G54" s="27">
        <v>59043628</v>
      </c>
      <c r="H54" s="27">
        <v>125172078</v>
      </c>
      <c r="I54" s="27">
        <v>200065690</v>
      </c>
      <c r="J54" s="27">
        <v>266881970</v>
      </c>
      <c r="K54" s="27">
        <v>363573524</v>
      </c>
      <c r="L54" s="27">
        <v>394048109</v>
      </c>
      <c r="M54" s="27">
        <v>395619294</v>
      </c>
      <c r="N54" s="27">
        <v>523830993</v>
      </c>
      <c r="O54" s="27">
        <v>495637724</v>
      </c>
      <c r="P54" s="27"/>
      <c r="Q54" s="28"/>
    </row>
    <row r="55" spans="1:20" ht="9.75" customHeight="1">
      <c r="A55" s="67" t="s">
        <v>119</v>
      </c>
      <c r="B55" s="68"/>
      <c r="C55" s="15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12"/>
      <c r="S55" s="53" t="s">
        <v>133</v>
      </c>
      <c r="T55" s="53"/>
    </row>
    <row r="56" spans="1:21" ht="9.75" customHeight="1">
      <c r="A56" s="13"/>
      <c r="B56" s="14" t="s">
        <v>120</v>
      </c>
      <c r="C56" s="15"/>
      <c r="D56" s="16">
        <v>1199285</v>
      </c>
      <c r="E56" s="17">
        <v>1884524</v>
      </c>
      <c r="F56" s="17">
        <v>3613497</v>
      </c>
      <c r="G56" s="17">
        <v>7426994</v>
      </c>
      <c r="H56" s="17">
        <v>16636299</v>
      </c>
      <c r="I56" s="17">
        <v>25783078</v>
      </c>
      <c r="J56" s="17">
        <v>33260039</v>
      </c>
      <c r="K56" s="17">
        <v>42944231</v>
      </c>
      <c r="L56" s="55">
        <v>49182036</v>
      </c>
      <c r="M56" s="17">
        <v>48280639</v>
      </c>
      <c r="N56" s="17">
        <v>61739914</v>
      </c>
      <c r="O56" s="17">
        <v>58043693</v>
      </c>
      <c r="P56" s="17"/>
      <c r="Q56" s="12"/>
      <c r="S56" s="53" t="s">
        <v>194</v>
      </c>
      <c r="T56" s="53"/>
      <c r="U56" s="53"/>
    </row>
    <row r="57" spans="1:21" ht="9.75" customHeight="1">
      <c r="A57" s="13"/>
      <c r="B57" s="14" t="s">
        <v>121</v>
      </c>
      <c r="C57" s="15"/>
      <c r="D57" s="16">
        <v>2136517</v>
      </c>
      <c r="E57" s="17">
        <v>4106135</v>
      </c>
      <c r="F57" s="17">
        <v>8865816</v>
      </c>
      <c r="G57" s="17">
        <v>20998627</v>
      </c>
      <c r="H57" s="17">
        <v>44125376</v>
      </c>
      <c r="I57" s="17">
        <v>72062722</v>
      </c>
      <c r="J57" s="17">
        <v>100681853</v>
      </c>
      <c r="K57" s="17">
        <v>143084565</v>
      </c>
      <c r="L57" s="55">
        <v>150648101</v>
      </c>
      <c r="M57" s="17">
        <v>155094100</v>
      </c>
      <c r="N57" s="17">
        <v>208090362</v>
      </c>
      <c r="O57" s="17">
        <v>197582108</v>
      </c>
      <c r="P57" s="17"/>
      <c r="Q57" s="12"/>
      <c r="S57" s="53" t="s">
        <v>195</v>
      </c>
      <c r="T57" s="53"/>
      <c r="U57" s="53"/>
    </row>
    <row r="58" spans="1:21" ht="9.75" customHeight="1">
      <c r="A58" s="13"/>
      <c r="B58" s="14" t="s">
        <v>122</v>
      </c>
      <c r="C58" s="15"/>
      <c r="D58" s="16">
        <v>1004237</v>
      </c>
      <c r="E58" s="17">
        <v>1890996</v>
      </c>
      <c r="F58" s="17">
        <v>3601570</v>
      </c>
      <c r="G58" s="17">
        <v>8548630</v>
      </c>
      <c r="H58" s="17">
        <v>17411278</v>
      </c>
      <c r="I58" s="17">
        <v>28407172</v>
      </c>
      <c r="J58" s="17">
        <v>39293540</v>
      </c>
      <c r="K58" s="17">
        <v>53403105</v>
      </c>
      <c r="L58" s="55">
        <v>57622877</v>
      </c>
      <c r="M58" s="17">
        <v>57894074</v>
      </c>
      <c r="N58" s="17">
        <v>80586033</v>
      </c>
      <c r="O58" s="17">
        <v>73807688</v>
      </c>
      <c r="P58" s="17"/>
      <c r="Q58" s="12"/>
      <c r="S58" s="53" t="s">
        <v>196</v>
      </c>
      <c r="T58" s="53"/>
      <c r="U58" s="53"/>
    </row>
    <row r="59" spans="1:21" ht="9.75" customHeight="1">
      <c r="A59" s="13"/>
      <c r="B59" s="14" t="s">
        <v>123</v>
      </c>
      <c r="C59" s="15"/>
      <c r="D59" s="16">
        <v>1251058</v>
      </c>
      <c r="E59" s="17">
        <v>2325909</v>
      </c>
      <c r="F59" s="17">
        <v>4953213</v>
      </c>
      <c r="G59" s="17">
        <v>11310351</v>
      </c>
      <c r="H59" s="17">
        <v>22825083</v>
      </c>
      <c r="I59" s="17">
        <v>35577928</v>
      </c>
      <c r="J59" s="17">
        <v>45056154</v>
      </c>
      <c r="K59" s="17">
        <v>61257606</v>
      </c>
      <c r="L59" s="55">
        <v>66251571</v>
      </c>
      <c r="M59" s="17">
        <v>63888712</v>
      </c>
      <c r="N59" s="17">
        <v>81719238</v>
      </c>
      <c r="O59" s="17">
        <v>77172093</v>
      </c>
      <c r="P59" s="17"/>
      <c r="Q59" s="12"/>
      <c r="S59" s="53" t="s">
        <v>197</v>
      </c>
      <c r="T59" s="53"/>
      <c r="U59" s="53"/>
    </row>
    <row r="60" spans="1:21" ht="9.75" customHeight="1">
      <c r="A60" s="13"/>
      <c r="B60" s="14" t="s">
        <v>124</v>
      </c>
      <c r="C60" s="15"/>
      <c r="D60" s="16">
        <v>538065</v>
      </c>
      <c r="E60" s="17">
        <v>875973</v>
      </c>
      <c r="F60" s="17">
        <v>1641309</v>
      </c>
      <c r="G60" s="17">
        <v>3662610</v>
      </c>
      <c r="H60" s="17">
        <v>7925767</v>
      </c>
      <c r="I60" s="17">
        <v>11968953</v>
      </c>
      <c r="J60" s="17">
        <v>15570897</v>
      </c>
      <c r="K60" s="17">
        <v>20595498</v>
      </c>
      <c r="L60" s="55">
        <v>22376674</v>
      </c>
      <c r="M60" s="17">
        <v>22257979</v>
      </c>
      <c r="N60" s="17">
        <v>29642425</v>
      </c>
      <c r="O60" s="17">
        <v>27786497</v>
      </c>
      <c r="P60" s="17"/>
      <c r="Q60" s="12"/>
      <c r="S60" s="53" t="s">
        <v>198</v>
      </c>
      <c r="T60" s="53"/>
      <c r="U60" s="53"/>
    </row>
    <row r="61" spans="1:21" ht="9.75" customHeight="1">
      <c r="A61" s="13"/>
      <c r="B61" s="14" t="s">
        <v>125</v>
      </c>
      <c r="C61" s="15"/>
      <c r="D61" s="16">
        <v>291672</v>
      </c>
      <c r="E61" s="17">
        <v>451798</v>
      </c>
      <c r="F61" s="17">
        <v>845867</v>
      </c>
      <c r="G61" s="17">
        <v>1856889</v>
      </c>
      <c r="H61" s="17">
        <v>3908153</v>
      </c>
      <c r="I61" s="17">
        <v>6072804</v>
      </c>
      <c r="J61" s="17">
        <v>7669043</v>
      </c>
      <c r="K61" s="17">
        <v>9773936</v>
      </c>
      <c r="L61" s="55">
        <v>11028050</v>
      </c>
      <c r="M61" s="17">
        <v>11006155</v>
      </c>
      <c r="N61" s="17">
        <v>13899017</v>
      </c>
      <c r="O61" s="17">
        <v>13437453</v>
      </c>
      <c r="P61" s="17"/>
      <c r="Q61" s="12"/>
      <c r="S61" s="53" t="s">
        <v>199</v>
      </c>
      <c r="T61" s="53"/>
      <c r="U61" s="53"/>
    </row>
    <row r="62" spans="1:21" ht="9.75" customHeight="1">
      <c r="A62" s="13"/>
      <c r="B62" s="14" t="s">
        <v>126</v>
      </c>
      <c r="C62" s="15"/>
      <c r="D62" s="16">
        <v>882595</v>
      </c>
      <c r="E62" s="17">
        <v>1369279</v>
      </c>
      <c r="F62" s="17">
        <v>2581888</v>
      </c>
      <c r="G62" s="17">
        <v>5239527</v>
      </c>
      <c r="H62" s="17">
        <v>12340122</v>
      </c>
      <c r="I62" s="17">
        <v>20193033</v>
      </c>
      <c r="J62" s="17">
        <v>25350444</v>
      </c>
      <c r="K62" s="17">
        <v>32514583</v>
      </c>
      <c r="L62" s="55">
        <v>36938800</v>
      </c>
      <c r="M62" s="17">
        <v>37197635</v>
      </c>
      <c r="N62" s="17">
        <v>48154004</v>
      </c>
      <c r="O62" s="17">
        <v>47808192</v>
      </c>
      <c r="P62" s="17"/>
      <c r="Q62" s="12"/>
      <c r="S62" s="53" t="s">
        <v>200</v>
      </c>
      <c r="T62" s="53"/>
      <c r="U62" s="53"/>
    </row>
    <row r="63" spans="1:21" ht="9" customHeight="1">
      <c r="A63" s="31"/>
      <c r="B63" s="32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4"/>
      <c r="U63" s="53"/>
    </row>
    <row r="64" spans="1:17" ht="9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ht="9" customHeight="1"/>
    <row r="66" spans="20:31" ht="12.75">
      <c r="T66" s="59">
        <v>1955</v>
      </c>
      <c r="U66" s="59">
        <v>1960</v>
      </c>
      <c r="V66" s="60">
        <v>1965</v>
      </c>
      <c r="W66" s="59">
        <v>1970</v>
      </c>
      <c r="X66" s="59">
        <v>1975</v>
      </c>
      <c r="Y66" s="59">
        <v>1980</v>
      </c>
      <c r="Z66" s="59">
        <v>1985</v>
      </c>
      <c r="AA66" s="59">
        <v>1990</v>
      </c>
      <c r="AB66" s="59">
        <v>1995</v>
      </c>
      <c r="AC66" s="59">
        <v>2000</v>
      </c>
      <c r="AD66" s="59">
        <v>2005</v>
      </c>
      <c r="AE66" s="59">
        <v>2010</v>
      </c>
    </row>
    <row r="67" spans="18:31" ht="12.75">
      <c r="R67" s="52" t="s">
        <v>283</v>
      </c>
      <c r="T67" s="62">
        <f>+D54</f>
        <v>7303429</v>
      </c>
      <c r="U67" s="62">
        <f aca="true" t="shared" si="0" ref="U67:AE67">+E54</f>
        <v>12904614</v>
      </c>
      <c r="V67" s="62">
        <f t="shared" si="0"/>
        <v>26103160</v>
      </c>
      <c r="W67" s="62">
        <f t="shared" si="0"/>
        <v>59043628</v>
      </c>
      <c r="X67" s="62">
        <f t="shared" si="0"/>
        <v>125172078</v>
      </c>
      <c r="Y67" s="62">
        <f t="shared" si="0"/>
        <v>200065690</v>
      </c>
      <c r="Z67" s="62">
        <f t="shared" si="0"/>
        <v>266881970</v>
      </c>
      <c r="AA67" s="62">
        <f t="shared" si="0"/>
        <v>363573524</v>
      </c>
      <c r="AB67" s="62">
        <f t="shared" si="0"/>
        <v>394048109</v>
      </c>
      <c r="AC67" s="62">
        <f t="shared" si="0"/>
        <v>395619294</v>
      </c>
      <c r="AD67" s="62">
        <f t="shared" si="0"/>
        <v>523830993</v>
      </c>
      <c r="AE67" s="62">
        <f t="shared" si="0"/>
        <v>495637724</v>
      </c>
    </row>
    <row r="68" spans="1:31" ht="12.75">
      <c r="A68" s="13" t="s">
        <v>24</v>
      </c>
      <c r="B68" s="14" t="s">
        <v>25</v>
      </c>
      <c r="D68">
        <v>3</v>
      </c>
      <c r="E68">
        <v>4</v>
      </c>
      <c r="F68">
        <v>6</v>
      </c>
      <c r="G68">
        <v>6</v>
      </c>
      <c r="H68" s="54">
        <v>6</v>
      </c>
      <c r="I68" s="56">
        <v>6</v>
      </c>
      <c r="J68" s="54">
        <v>8</v>
      </c>
      <c r="K68" s="54">
        <v>8</v>
      </c>
      <c r="L68" s="54">
        <v>8</v>
      </c>
      <c r="M68">
        <v>8</v>
      </c>
      <c r="N68">
        <v>6</v>
      </c>
      <c r="O68">
        <v>7</v>
      </c>
      <c r="P68" s="66">
        <f>+D68-O68</f>
        <v>-4</v>
      </c>
      <c r="R68" s="14" t="s">
        <v>201</v>
      </c>
      <c r="T68" s="62">
        <f>+IF(D68&lt;16,D7,0)</f>
        <v>420137</v>
      </c>
      <c r="U68" s="62">
        <f aca="true" t="shared" si="1" ref="U68:AE68">+IF(E68&lt;16,E7,0)</f>
        <v>673825</v>
      </c>
      <c r="V68" s="62">
        <f t="shared" si="1"/>
        <v>1250693</v>
      </c>
      <c r="W68" s="62">
        <f t="shared" si="1"/>
        <v>2549869</v>
      </c>
      <c r="X68" s="62">
        <f t="shared" si="1"/>
        <v>5649542</v>
      </c>
      <c r="Y68" s="62">
        <f t="shared" si="1"/>
        <v>8674759</v>
      </c>
      <c r="Z68" s="62">
        <f t="shared" si="1"/>
        <v>10874377</v>
      </c>
      <c r="AA68" s="62">
        <f t="shared" si="1"/>
        <v>13440551</v>
      </c>
      <c r="AB68" s="62">
        <f t="shared" si="1"/>
        <v>15798582</v>
      </c>
      <c r="AC68" s="62">
        <f t="shared" si="1"/>
        <v>15382263</v>
      </c>
      <c r="AD68" s="62">
        <f t="shared" si="1"/>
        <v>19479790</v>
      </c>
      <c r="AE68" s="62">
        <f t="shared" si="1"/>
        <v>18428392</v>
      </c>
    </row>
    <row r="69" spans="1:31" ht="12.75">
      <c r="A69" s="13" t="s">
        <v>26</v>
      </c>
      <c r="B69" s="14" t="s">
        <v>27</v>
      </c>
      <c r="D69">
        <v>31</v>
      </c>
      <c r="E69">
        <v>32</v>
      </c>
      <c r="F69">
        <v>29</v>
      </c>
      <c r="G69">
        <v>28</v>
      </c>
      <c r="H69" s="54">
        <v>28</v>
      </c>
      <c r="I69" s="56">
        <v>29</v>
      </c>
      <c r="J69" s="54">
        <v>31</v>
      </c>
      <c r="K69" s="54">
        <v>29</v>
      </c>
      <c r="L69" s="54">
        <v>29</v>
      </c>
      <c r="M69">
        <v>30</v>
      </c>
      <c r="N69">
        <v>33</v>
      </c>
      <c r="O69">
        <v>28</v>
      </c>
      <c r="P69" s="66">
        <f aca="true" t="shared" si="2" ref="P69:P114">+D69-O69</f>
        <v>3</v>
      </c>
      <c r="R69" s="14" t="s">
        <v>202</v>
      </c>
      <c r="T69" s="62">
        <f aca="true" t="shared" si="3" ref="T69:AE69">+IF(D69&lt;16,D8,0)</f>
        <v>0</v>
      </c>
      <c r="U69" s="62">
        <f t="shared" si="3"/>
        <v>0</v>
      </c>
      <c r="V69" s="62">
        <f t="shared" si="3"/>
        <v>0</v>
      </c>
      <c r="W69" s="62">
        <f t="shared" si="3"/>
        <v>0</v>
      </c>
      <c r="X69" s="62">
        <f t="shared" si="3"/>
        <v>0</v>
      </c>
      <c r="Y69" s="62">
        <f t="shared" si="3"/>
        <v>0</v>
      </c>
      <c r="Z69" s="62">
        <f t="shared" si="3"/>
        <v>0</v>
      </c>
      <c r="AA69" s="62">
        <f t="shared" si="3"/>
        <v>0</v>
      </c>
      <c r="AB69" s="62">
        <f t="shared" si="3"/>
        <v>0</v>
      </c>
      <c r="AC69" s="62">
        <f t="shared" si="3"/>
        <v>0</v>
      </c>
      <c r="AD69" s="62">
        <f t="shared" si="3"/>
        <v>0</v>
      </c>
      <c r="AE69" s="62">
        <f t="shared" si="3"/>
        <v>0</v>
      </c>
    </row>
    <row r="70" spans="1:31" ht="12.75">
      <c r="A70" s="13" t="s">
        <v>28</v>
      </c>
      <c r="B70" s="14" t="s">
        <v>29</v>
      </c>
      <c r="D70">
        <v>33</v>
      </c>
      <c r="E70">
        <v>33</v>
      </c>
      <c r="F70">
        <v>30</v>
      </c>
      <c r="G70">
        <v>30</v>
      </c>
      <c r="H70" s="54">
        <v>32</v>
      </c>
      <c r="I70" s="56">
        <v>31</v>
      </c>
      <c r="J70" s="54">
        <v>32</v>
      </c>
      <c r="K70" s="54">
        <v>33</v>
      </c>
      <c r="L70" s="54">
        <v>30</v>
      </c>
      <c r="M70">
        <v>29</v>
      </c>
      <c r="N70">
        <v>30</v>
      </c>
      <c r="O70">
        <v>33</v>
      </c>
      <c r="P70" s="66">
        <f t="shared" si="2"/>
        <v>0</v>
      </c>
      <c r="R70" s="14" t="s">
        <v>203</v>
      </c>
      <c r="T70" s="62">
        <f aca="true" t="shared" si="4" ref="T70:AE70">+IF(D70&lt;16,D9,0)</f>
        <v>0</v>
      </c>
      <c r="U70" s="62">
        <f t="shared" si="4"/>
        <v>0</v>
      </c>
      <c r="V70" s="62">
        <f t="shared" si="4"/>
        <v>0</v>
      </c>
      <c r="W70" s="62">
        <f t="shared" si="4"/>
        <v>0</v>
      </c>
      <c r="X70" s="62">
        <f t="shared" si="4"/>
        <v>0</v>
      </c>
      <c r="Y70" s="62">
        <f t="shared" si="4"/>
        <v>0</v>
      </c>
      <c r="Z70" s="62">
        <f t="shared" si="4"/>
        <v>0</v>
      </c>
      <c r="AA70" s="62">
        <f t="shared" si="4"/>
        <v>0</v>
      </c>
      <c r="AB70" s="62">
        <f t="shared" si="4"/>
        <v>0</v>
      </c>
      <c r="AC70" s="62">
        <f t="shared" si="4"/>
        <v>0</v>
      </c>
      <c r="AD70" s="62">
        <f t="shared" si="4"/>
        <v>0</v>
      </c>
      <c r="AE70" s="62">
        <f t="shared" si="4"/>
        <v>0</v>
      </c>
    </row>
    <row r="71" spans="1:31" ht="12.75">
      <c r="A71" s="13" t="s">
        <v>30</v>
      </c>
      <c r="B71" s="14" t="s">
        <v>31</v>
      </c>
      <c r="D71">
        <v>21</v>
      </c>
      <c r="E71">
        <v>21</v>
      </c>
      <c r="F71">
        <v>18</v>
      </c>
      <c r="G71">
        <v>19</v>
      </c>
      <c r="H71" s="54">
        <v>16</v>
      </c>
      <c r="I71" s="56">
        <v>16</v>
      </c>
      <c r="J71" s="54">
        <v>17</v>
      </c>
      <c r="K71" s="54">
        <v>17</v>
      </c>
      <c r="L71" s="54">
        <v>16</v>
      </c>
      <c r="M71">
        <v>16</v>
      </c>
      <c r="N71">
        <v>15</v>
      </c>
      <c r="O71">
        <v>15</v>
      </c>
      <c r="P71" s="66">
        <f t="shared" si="2"/>
        <v>6</v>
      </c>
      <c r="R71" s="14" t="s">
        <v>204</v>
      </c>
      <c r="T71" s="62">
        <f aca="true" t="shared" si="5" ref="T71:AE71">+IF(D71&lt;16,D10,0)</f>
        <v>0</v>
      </c>
      <c r="U71" s="62">
        <f t="shared" si="5"/>
        <v>0</v>
      </c>
      <c r="V71" s="62">
        <f t="shared" si="5"/>
        <v>0</v>
      </c>
      <c r="W71" s="62">
        <f t="shared" si="5"/>
        <v>0</v>
      </c>
      <c r="X71" s="62">
        <f t="shared" si="5"/>
        <v>0</v>
      </c>
      <c r="Y71" s="62">
        <f t="shared" si="5"/>
        <v>0</v>
      </c>
      <c r="Z71" s="62">
        <f t="shared" si="5"/>
        <v>0</v>
      </c>
      <c r="AA71" s="62">
        <f t="shared" si="5"/>
        <v>0</v>
      </c>
      <c r="AB71" s="62">
        <f t="shared" si="5"/>
        <v>0</v>
      </c>
      <c r="AC71" s="62">
        <f t="shared" si="5"/>
        <v>0</v>
      </c>
      <c r="AD71" s="62">
        <f t="shared" si="5"/>
        <v>8560168</v>
      </c>
      <c r="AE71" s="62">
        <f t="shared" si="5"/>
        <v>8045272</v>
      </c>
    </row>
    <row r="72" spans="1:31" ht="12.75">
      <c r="A72" s="13" t="s">
        <v>32</v>
      </c>
      <c r="B72" s="14" t="s">
        <v>33</v>
      </c>
      <c r="D72">
        <v>28</v>
      </c>
      <c r="E72">
        <v>28</v>
      </c>
      <c r="F72">
        <v>28</v>
      </c>
      <c r="G72">
        <v>31</v>
      </c>
      <c r="H72" s="54">
        <v>33</v>
      </c>
      <c r="I72" s="56">
        <v>33</v>
      </c>
      <c r="J72" s="54">
        <v>36</v>
      </c>
      <c r="K72" s="54">
        <v>36</v>
      </c>
      <c r="L72" s="54">
        <v>36</v>
      </c>
      <c r="M72">
        <v>36</v>
      </c>
      <c r="N72">
        <v>36</v>
      </c>
      <c r="O72">
        <v>38</v>
      </c>
      <c r="P72" s="66">
        <f t="shared" si="2"/>
        <v>-10</v>
      </c>
      <c r="R72" s="14" t="s">
        <v>205</v>
      </c>
      <c r="T72" s="62">
        <f aca="true" t="shared" si="6" ref="T72:AE72">+IF(D72&lt;16,D11,0)</f>
        <v>0</v>
      </c>
      <c r="U72" s="62">
        <f t="shared" si="6"/>
        <v>0</v>
      </c>
      <c r="V72" s="62">
        <f t="shared" si="6"/>
        <v>0</v>
      </c>
      <c r="W72" s="62">
        <f t="shared" si="6"/>
        <v>0</v>
      </c>
      <c r="X72" s="62">
        <f t="shared" si="6"/>
        <v>0</v>
      </c>
      <c r="Y72" s="62">
        <f t="shared" si="6"/>
        <v>0</v>
      </c>
      <c r="Z72" s="62">
        <f t="shared" si="6"/>
        <v>0</v>
      </c>
      <c r="AA72" s="62">
        <f t="shared" si="6"/>
        <v>0</v>
      </c>
      <c r="AB72" s="62">
        <f t="shared" si="6"/>
        <v>0</v>
      </c>
      <c r="AC72" s="62">
        <f t="shared" si="6"/>
        <v>0</v>
      </c>
      <c r="AD72" s="62">
        <f t="shared" si="6"/>
        <v>0</v>
      </c>
      <c r="AE72" s="62">
        <f t="shared" si="6"/>
        <v>0</v>
      </c>
    </row>
    <row r="73" spans="1:31" ht="12.75">
      <c r="A73" s="13" t="s">
        <v>34</v>
      </c>
      <c r="B73" s="14" t="s">
        <v>35</v>
      </c>
      <c r="D73">
        <v>29</v>
      </c>
      <c r="E73">
        <v>30</v>
      </c>
      <c r="F73">
        <v>32</v>
      </c>
      <c r="G73">
        <v>34</v>
      </c>
      <c r="H73" s="54">
        <v>29</v>
      </c>
      <c r="I73" s="56">
        <v>35</v>
      </c>
      <c r="J73" s="54">
        <v>34</v>
      </c>
      <c r="K73" s="54">
        <v>34</v>
      </c>
      <c r="L73" s="54">
        <v>34</v>
      </c>
      <c r="M73">
        <v>35</v>
      </c>
      <c r="N73">
        <v>34</v>
      </c>
      <c r="O73">
        <v>34</v>
      </c>
      <c r="P73" s="66">
        <f t="shared" si="2"/>
        <v>-5</v>
      </c>
      <c r="R73" s="14" t="s">
        <v>206</v>
      </c>
      <c r="T73" s="62">
        <f aca="true" t="shared" si="7" ref="T73:AE73">+IF(D73&lt;16,D12,0)</f>
        <v>0</v>
      </c>
      <c r="U73" s="62">
        <f t="shared" si="7"/>
        <v>0</v>
      </c>
      <c r="V73" s="62">
        <f t="shared" si="7"/>
        <v>0</v>
      </c>
      <c r="W73" s="62">
        <f t="shared" si="7"/>
        <v>0</v>
      </c>
      <c r="X73" s="62">
        <f t="shared" si="7"/>
        <v>0</v>
      </c>
      <c r="Y73" s="62">
        <f t="shared" si="7"/>
        <v>0</v>
      </c>
      <c r="Z73" s="62">
        <f t="shared" si="7"/>
        <v>0</v>
      </c>
      <c r="AA73" s="62">
        <f t="shared" si="7"/>
        <v>0</v>
      </c>
      <c r="AB73" s="62">
        <f t="shared" si="7"/>
        <v>0</v>
      </c>
      <c r="AC73" s="62">
        <f t="shared" si="7"/>
        <v>0</v>
      </c>
      <c r="AD73" s="62">
        <f t="shared" si="7"/>
        <v>0</v>
      </c>
      <c r="AE73" s="62">
        <f t="shared" si="7"/>
        <v>0</v>
      </c>
    </row>
    <row r="74" spans="1:31" ht="12.75">
      <c r="A74" s="13" t="s">
        <v>36</v>
      </c>
      <c r="B74" s="14" t="s">
        <v>37</v>
      </c>
      <c r="D74">
        <v>17</v>
      </c>
      <c r="E74">
        <v>18</v>
      </c>
      <c r="F74">
        <v>20</v>
      </c>
      <c r="G74">
        <v>21</v>
      </c>
      <c r="H74" s="54">
        <v>18</v>
      </c>
      <c r="I74" s="56">
        <v>19</v>
      </c>
      <c r="J74" s="54">
        <v>21</v>
      </c>
      <c r="K74" s="54">
        <v>20</v>
      </c>
      <c r="L74" s="54">
        <v>20</v>
      </c>
      <c r="M74">
        <v>19</v>
      </c>
      <c r="N74">
        <v>18</v>
      </c>
      <c r="O74">
        <v>20</v>
      </c>
      <c r="P74" s="66">
        <f t="shared" si="2"/>
        <v>-3</v>
      </c>
      <c r="R74" s="14" t="s">
        <v>207</v>
      </c>
      <c r="T74" s="62">
        <f aca="true" t="shared" si="8" ref="T74:AE74">+IF(D74&lt;16,D13,0)</f>
        <v>0</v>
      </c>
      <c r="U74" s="62">
        <f t="shared" si="8"/>
        <v>0</v>
      </c>
      <c r="V74" s="62">
        <f t="shared" si="8"/>
        <v>0</v>
      </c>
      <c r="W74" s="62">
        <f t="shared" si="8"/>
        <v>0</v>
      </c>
      <c r="X74" s="62">
        <f t="shared" si="8"/>
        <v>0</v>
      </c>
      <c r="Y74" s="62">
        <f t="shared" si="8"/>
        <v>0</v>
      </c>
      <c r="Z74" s="62">
        <f t="shared" si="8"/>
        <v>0</v>
      </c>
      <c r="AA74" s="62">
        <f t="shared" si="8"/>
        <v>0</v>
      </c>
      <c r="AB74" s="62">
        <f t="shared" si="8"/>
        <v>0</v>
      </c>
      <c r="AC74" s="62">
        <f t="shared" si="8"/>
        <v>0</v>
      </c>
      <c r="AD74" s="62">
        <f t="shared" si="8"/>
        <v>0</v>
      </c>
      <c r="AE74" s="62">
        <f t="shared" si="8"/>
        <v>0</v>
      </c>
    </row>
    <row r="75" spans="1:31" ht="12.75">
      <c r="A75" s="13" t="s">
        <v>38</v>
      </c>
      <c r="B75" s="14" t="s">
        <v>39</v>
      </c>
      <c r="D75">
        <v>16</v>
      </c>
      <c r="E75">
        <v>17</v>
      </c>
      <c r="F75">
        <v>16</v>
      </c>
      <c r="G75">
        <v>15</v>
      </c>
      <c r="H75" s="54">
        <v>13</v>
      </c>
      <c r="I75" s="56">
        <v>12</v>
      </c>
      <c r="J75" s="54">
        <v>11</v>
      </c>
      <c r="K75" s="54">
        <v>11</v>
      </c>
      <c r="L75" s="54">
        <v>11</v>
      </c>
      <c r="M75">
        <v>12</v>
      </c>
      <c r="N75">
        <v>12</v>
      </c>
      <c r="O75">
        <v>11</v>
      </c>
      <c r="P75" s="66">
        <f t="shared" si="2"/>
        <v>5</v>
      </c>
      <c r="R75" s="14" t="s">
        <v>208</v>
      </c>
      <c r="T75" s="62">
        <f aca="true" t="shared" si="9" ref="T75:AE75">+IF(D75&lt;16,D14,0)</f>
        <v>0</v>
      </c>
      <c r="U75" s="62">
        <f t="shared" si="9"/>
        <v>0</v>
      </c>
      <c r="V75" s="62">
        <f t="shared" si="9"/>
        <v>0</v>
      </c>
      <c r="W75" s="62">
        <f t="shared" si="9"/>
        <v>987625</v>
      </c>
      <c r="X75" s="62">
        <f t="shared" si="9"/>
        <v>2458794</v>
      </c>
      <c r="Y75" s="62">
        <f t="shared" si="9"/>
        <v>4404622</v>
      </c>
      <c r="Z75" s="62">
        <f t="shared" si="9"/>
        <v>6235379</v>
      </c>
      <c r="AA75" s="62">
        <f t="shared" si="9"/>
        <v>8358849</v>
      </c>
      <c r="AB75" s="62">
        <f t="shared" si="9"/>
        <v>9078956</v>
      </c>
      <c r="AC75" s="62">
        <f t="shared" si="9"/>
        <v>8938790</v>
      </c>
      <c r="AD75" s="62">
        <f t="shared" si="9"/>
        <v>11260817</v>
      </c>
      <c r="AE75" s="62">
        <f t="shared" si="9"/>
        <v>11188477</v>
      </c>
    </row>
    <row r="76" spans="1:31" ht="12.75">
      <c r="A76" s="13" t="s">
        <v>40</v>
      </c>
      <c r="B76" s="14" t="s">
        <v>41</v>
      </c>
      <c r="D76">
        <v>26</v>
      </c>
      <c r="E76">
        <v>23</v>
      </c>
      <c r="F76">
        <v>24</v>
      </c>
      <c r="G76">
        <v>23</v>
      </c>
      <c r="H76" s="54">
        <v>20</v>
      </c>
      <c r="I76" s="56">
        <v>17</v>
      </c>
      <c r="J76" s="54">
        <v>18</v>
      </c>
      <c r="K76" s="54">
        <v>18</v>
      </c>
      <c r="L76" s="54">
        <v>17</v>
      </c>
      <c r="M76">
        <v>17</v>
      </c>
      <c r="N76">
        <v>17</v>
      </c>
      <c r="O76">
        <v>17</v>
      </c>
      <c r="P76" s="66">
        <f t="shared" si="2"/>
        <v>9</v>
      </c>
      <c r="R76" s="14" t="s">
        <v>209</v>
      </c>
      <c r="T76" s="62">
        <f aca="true" t="shared" si="10" ref="T76:AE76">+IF(D76&lt;16,D15,0)</f>
        <v>0</v>
      </c>
      <c r="U76" s="62">
        <f t="shared" si="10"/>
        <v>0</v>
      </c>
      <c r="V76" s="62">
        <f t="shared" si="10"/>
        <v>0</v>
      </c>
      <c r="W76" s="62">
        <f t="shared" si="10"/>
        <v>0</v>
      </c>
      <c r="X76" s="62">
        <f t="shared" si="10"/>
        <v>0</v>
      </c>
      <c r="Y76" s="62">
        <f t="shared" si="10"/>
        <v>0</v>
      </c>
      <c r="Z76" s="62">
        <f t="shared" si="10"/>
        <v>0</v>
      </c>
      <c r="AA76" s="62">
        <f t="shared" si="10"/>
        <v>0</v>
      </c>
      <c r="AB76" s="62">
        <f t="shared" si="10"/>
        <v>0</v>
      </c>
      <c r="AC76" s="62">
        <f t="shared" si="10"/>
        <v>0</v>
      </c>
      <c r="AD76" s="62">
        <f t="shared" si="10"/>
        <v>0</v>
      </c>
      <c r="AE76" s="62">
        <f t="shared" si="10"/>
        <v>0</v>
      </c>
    </row>
    <row r="77" spans="1:31" ht="12.75">
      <c r="A77" s="19" t="s">
        <v>42</v>
      </c>
      <c r="B77" s="20" t="s">
        <v>43</v>
      </c>
      <c r="D77">
        <v>25</v>
      </c>
      <c r="E77">
        <v>24</v>
      </c>
      <c r="F77">
        <v>22</v>
      </c>
      <c r="G77">
        <v>20</v>
      </c>
      <c r="H77" s="54">
        <v>22</v>
      </c>
      <c r="I77" s="56">
        <v>21</v>
      </c>
      <c r="J77" s="54">
        <v>19</v>
      </c>
      <c r="K77" s="54">
        <v>19</v>
      </c>
      <c r="L77" s="54">
        <v>18</v>
      </c>
      <c r="M77">
        <v>20</v>
      </c>
      <c r="N77">
        <v>19</v>
      </c>
      <c r="O77">
        <v>18</v>
      </c>
      <c r="P77" s="66">
        <f t="shared" si="2"/>
        <v>7</v>
      </c>
      <c r="R77" s="20" t="s">
        <v>210</v>
      </c>
      <c r="T77" s="62">
        <f aca="true" t="shared" si="11" ref="T77:AE77">+IF(D77&lt;16,D16,0)</f>
        <v>0</v>
      </c>
      <c r="U77" s="62">
        <f t="shared" si="11"/>
        <v>0</v>
      </c>
      <c r="V77" s="62">
        <f t="shared" si="11"/>
        <v>0</v>
      </c>
      <c r="W77" s="62">
        <f t="shared" si="11"/>
        <v>0</v>
      </c>
      <c r="X77" s="62">
        <f t="shared" si="11"/>
        <v>0</v>
      </c>
      <c r="Y77" s="62">
        <f t="shared" si="11"/>
        <v>0</v>
      </c>
      <c r="Z77" s="62">
        <f t="shared" si="11"/>
        <v>0</v>
      </c>
      <c r="AA77" s="62">
        <f t="shared" si="11"/>
        <v>0</v>
      </c>
      <c r="AB77" s="62">
        <f t="shared" si="11"/>
        <v>0</v>
      </c>
      <c r="AC77" s="62">
        <f t="shared" si="11"/>
        <v>0</v>
      </c>
      <c r="AD77" s="62">
        <f t="shared" si="11"/>
        <v>0</v>
      </c>
      <c r="AE77" s="62">
        <f t="shared" si="11"/>
        <v>0</v>
      </c>
    </row>
    <row r="78" spans="1:31" ht="12.75">
      <c r="A78" s="13" t="s">
        <v>44</v>
      </c>
      <c r="B78" s="14" t="s">
        <v>45</v>
      </c>
      <c r="D78">
        <v>12</v>
      </c>
      <c r="E78">
        <v>11</v>
      </c>
      <c r="F78">
        <v>8</v>
      </c>
      <c r="G78">
        <v>7</v>
      </c>
      <c r="H78" s="54">
        <v>7</v>
      </c>
      <c r="I78" s="56">
        <v>5</v>
      </c>
      <c r="J78" s="54">
        <v>5</v>
      </c>
      <c r="K78" s="54">
        <v>5</v>
      </c>
      <c r="L78" s="54">
        <v>5</v>
      </c>
      <c r="M78">
        <v>5</v>
      </c>
      <c r="N78">
        <v>5</v>
      </c>
      <c r="O78">
        <v>5</v>
      </c>
      <c r="P78" s="66">
        <f t="shared" si="2"/>
        <v>7</v>
      </c>
      <c r="R78" s="14" t="s">
        <v>211</v>
      </c>
      <c r="T78" s="62">
        <f aca="true" t="shared" si="12" ref="T78:AE78">+IF(D78&lt;16,D17,0)</f>
        <v>170752</v>
      </c>
      <c r="U78" s="62">
        <f t="shared" si="12"/>
        <v>301406</v>
      </c>
      <c r="V78" s="62">
        <f t="shared" si="12"/>
        <v>753072</v>
      </c>
      <c r="W78" s="62">
        <f t="shared" si="12"/>
        <v>2159188</v>
      </c>
      <c r="X78" s="62">
        <f t="shared" si="12"/>
        <v>5389560</v>
      </c>
      <c r="Y78" s="62">
        <f t="shared" si="12"/>
        <v>9211587</v>
      </c>
      <c r="Z78" s="62">
        <f t="shared" si="12"/>
        <v>13188282</v>
      </c>
      <c r="AA78" s="62">
        <f t="shared" si="12"/>
        <v>19265496</v>
      </c>
      <c r="AB78" s="62">
        <f t="shared" si="12"/>
        <v>22273187</v>
      </c>
      <c r="AC78" s="62">
        <f t="shared" si="12"/>
        <v>21478731</v>
      </c>
      <c r="AD78" s="62">
        <f t="shared" si="12"/>
        <v>20762587</v>
      </c>
      <c r="AE78" s="62">
        <f t="shared" si="12"/>
        <v>20108381</v>
      </c>
    </row>
    <row r="79" spans="1:31" ht="12.75">
      <c r="A79" s="13" t="s">
        <v>46</v>
      </c>
      <c r="B79" s="14" t="s">
        <v>47</v>
      </c>
      <c r="D79">
        <v>13</v>
      </c>
      <c r="E79">
        <v>13</v>
      </c>
      <c r="F79">
        <v>10</v>
      </c>
      <c r="G79">
        <v>9</v>
      </c>
      <c r="H79" s="54">
        <v>9</v>
      </c>
      <c r="I79" s="56">
        <v>8</v>
      </c>
      <c r="J79" s="54">
        <v>7</v>
      </c>
      <c r="K79" s="54">
        <v>6</v>
      </c>
      <c r="L79" s="54">
        <v>6</v>
      </c>
      <c r="M79">
        <v>6</v>
      </c>
      <c r="N79">
        <v>7</v>
      </c>
      <c r="O79">
        <v>6</v>
      </c>
      <c r="P79" s="66">
        <f t="shared" si="2"/>
        <v>7</v>
      </c>
      <c r="R79" s="14" t="s">
        <v>212</v>
      </c>
      <c r="T79" s="62">
        <f aca="true" t="shared" si="13" ref="T79:AE79">+IF(D79&lt;16,D18,0)</f>
        <v>156987</v>
      </c>
      <c r="U79" s="62">
        <f t="shared" si="13"/>
        <v>272216</v>
      </c>
      <c r="V79" s="62">
        <f t="shared" si="13"/>
        <v>698497</v>
      </c>
      <c r="W79" s="62">
        <f t="shared" si="13"/>
        <v>1882593</v>
      </c>
      <c r="X79" s="62">
        <f t="shared" si="13"/>
        <v>4449012</v>
      </c>
      <c r="Y79" s="62">
        <f t="shared" si="13"/>
        <v>7652625</v>
      </c>
      <c r="Z79" s="62">
        <f t="shared" si="13"/>
        <v>11035681</v>
      </c>
      <c r="AA79" s="62">
        <f t="shared" si="13"/>
        <v>17384213</v>
      </c>
      <c r="AB79" s="62">
        <f t="shared" si="13"/>
        <v>18958761</v>
      </c>
      <c r="AC79" s="62">
        <f t="shared" si="13"/>
        <v>18318183</v>
      </c>
      <c r="AD79" s="62">
        <f t="shared" si="13"/>
        <v>19426720</v>
      </c>
      <c r="AE79" s="62">
        <f t="shared" si="13"/>
        <v>19005963</v>
      </c>
    </row>
    <row r="80" spans="1:31" ht="12.75">
      <c r="A80" s="13" t="s">
        <v>48</v>
      </c>
      <c r="B80" s="14" t="s">
        <v>49</v>
      </c>
      <c r="D80">
        <v>1</v>
      </c>
      <c r="E80">
        <v>1</v>
      </c>
      <c r="F80">
        <v>1</v>
      </c>
      <c r="G80">
        <v>1</v>
      </c>
      <c r="H80" s="54">
        <v>1</v>
      </c>
      <c r="I80" s="56">
        <v>1</v>
      </c>
      <c r="J80" s="54">
        <v>1</v>
      </c>
      <c r="K80" s="54">
        <v>1</v>
      </c>
      <c r="L80" s="54">
        <v>1</v>
      </c>
      <c r="M80">
        <v>1</v>
      </c>
      <c r="N80">
        <v>1</v>
      </c>
      <c r="O80">
        <v>1</v>
      </c>
      <c r="P80" s="66">
        <f t="shared" si="2"/>
        <v>0</v>
      </c>
      <c r="R80" s="14" t="s">
        <v>213</v>
      </c>
      <c r="T80" s="62">
        <f aca="true" t="shared" si="14" ref="T80:AE80">+IF(D80&lt;16,D19,0)</f>
        <v>1010737</v>
      </c>
      <c r="U80" s="62">
        <f t="shared" si="14"/>
        <v>2105797</v>
      </c>
      <c r="V80" s="62">
        <f t="shared" si="14"/>
        <v>4312082</v>
      </c>
      <c r="W80" s="62">
        <f t="shared" si="14"/>
        <v>9447292</v>
      </c>
      <c r="X80" s="62">
        <f t="shared" si="14"/>
        <v>18292980</v>
      </c>
      <c r="Y80" s="62">
        <f t="shared" si="14"/>
        <v>27154983</v>
      </c>
      <c r="Z80" s="62">
        <f t="shared" si="14"/>
        <v>37889081</v>
      </c>
      <c r="AA80" s="62">
        <f t="shared" si="14"/>
        <v>52778745</v>
      </c>
      <c r="AB80" s="62">
        <f t="shared" si="14"/>
        <v>50304088</v>
      </c>
      <c r="AC80" s="62">
        <f t="shared" si="14"/>
        <v>55921841</v>
      </c>
      <c r="AD80" s="62">
        <f t="shared" si="14"/>
        <v>98058932</v>
      </c>
      <c r="AE80" s="62">
        <f t="shared" si="14"/>
        <v>91139263</v>
      </c>
    </row>
    <row r="81" spans="1:31" ht="12.75">
      <c r="A81" s="13" t="s">
        <v>50</v>
      </c>
      <c r="B81" s="14" t="s">
        <v>51</v>
      </c>
      <c r="D81">
        <v>7</v>
      </c>
      <c r="E81">
        <v>6</v>
      </c>
      <c r="F81">
        <v>4</v>
      </c>
      <c r="G81">
        <v>3</v>
      </c>
      <c r="H81" s="54">
        <v>3</v>
      </c>
      <c r="I81" s="56">
        <v>3</v>
      </c>
      <c r="J81" s="54">
        <v>3</v>
      </c>
      <c r="K81" s="54">
        <v>3</v>
      </c>
      <c r="L81" s="54">
        <v>3</v>
      </c>
      <c r="M81">
        <v>2</v>
      </c>
      <c r="N81">
        <v>4</v>
      </c>
      <c r="O81">
        <v>4</v>
      </c>
      <c r="P81" s="66">
        <f t="shared" si="2"/>
        <v>3</v>
      </c>
      <c r="R81" s="14" t="s">
        <v>214</v>
      </c>
      <c r="T81" s="62">
        <f aca="true" t="shared" si="15" ref="T81:AE81">+IF(D81&lt;16,D20,0)</f>
        <v>257066</v>
      </c>
      <c r="U81" s="62">
        <f t="shared" si="15"/>
        <v>558603</v>
      </c>
      <c r="V81" s="62">
        <f t="shared" si="15"/>
        <v>1369645</v>
      </c>
      <c r="W81" s="62">
        <f t="shared" si="15"/>
        <v>3598649</v>
      </c>
      <c r="X81" s="62">
        <f t="shared" si="15"/>
        <v>7313744</v>
      </c>
      <c r="Y81" s="62">
        <f t="shared" si="15"/>
        <v>13123530</v>
      </c>
      <c r="Z81" s="62">
        <f t="shared" si="15"/>
        <v>17718072</v>
      </c>
      <c r="AA81" s="62">
        <f t="shared" si="15"/>
        <v>25617440</v>
      </c>
      <c r="AB81" s="62">
        <f t="shared" si="15"/>
        <v>28287624</v>
      </c>
      <c r="AC81" s="62">
        <f t="shared" si="15"/>
        <v>28558615</v>
      </c>
      <c r="AD81" s="62">
        <f t="shared" si="15"/>
        <v>31147285</v>
      </c>
      <c r="AE81" s="62">
        <f t="shared" si="15"/>
        <v>29757052</v>
      </c>
    </row>
    <row r="82" spans="1:31" ht="12.75">
      <c r="A82" s="13" t="s">
        <v>52</v>
      </c>
      <c r="B82" s="14" t="s">
        <v>53</v>
      </c>
      <c r="D82">
        <v>9</v>
      </c>
      <c r="E82">
        <v>12</v>
      </c>
      <c r="F82">
        <v>13</v>
      </c>
      <c r="G82">
        <v>13</v>
      </c>
      <c r="H82" s="54">
        <v>14</v>
      </c>
      <c r="I82" s="56">
        <v>14</v>
      </c>
      <c r="J82" s="54">
        <v>14</v>
      </c>
      <c r="K82" s="54">
        <v>14</v>
      </c>
      <c r="L82" s="54">
        <v>14</v>
      </c>
      <c r="M82">
        <v>14</v>
      </c>
      <c r="N82">
        <v>14</v>
      </c>
      <c r="O82">
        <v>14</v>
      </c>
      <c r="P82" s="66">
        <f t="shared" si="2"/>
        <v>-5</v>
      </c>
      <c r="R82" s="14" t="s">
        <v>215</v>
      </c>
      <c r="T82" s="62">
        <f aca="true" t="shared" si="16" ref="T82:AE82">+IF(D82&lt;16,D21,0)</f>
        <v>192488</v>
      </c>
      <c r="U82" s="62">
        <f t="shared" si="16"/>
        <v>296837</v>
      </c>
      <c r="V82" s="62">
        <f t="shared" si="16"/>
        <v>569847</v>
      </c>
      <c r="W82" s="62">
        <f t="shared" si="16"/>
        <v>1151998</v>
      </c>
      <c r="X82" s="62">
        <f t="shared" si="16"/>
        <v>2374979</v>
      </c>
      <c r="Y82" s="62">
        <f t="shared" si="16"/>
        <v>3642223</v>
      </c>
      <c r="Z82" s="62">
        <f t="shared" si="16"/>
        <v>4940273</v>
      </c>
      <c r="AA82" s="62">
        <f t="shared" si="16"/>
        <v>6374061</v>
      </c>
      <c r="AB82" s="62">
        <f t="shared" si="16"/>
        <v>7299864</v>
      </c>
      <c r="AC82" s="62">
        <f t="shared" si="16"/>
        <v>6974653</v>
      </c>
      <c r="AD82" s="62">
        <f t="shared" si="16"/>
        <v>9363739</v>
      </c>
      <c r="AE82" s="62">
        <f t="shared" si="16"/>
        <v>8606775</v>
      </c>
    </row>
    <row r="83" spans="1:31" ht="12.75">
      <c r="A83" s="13" t="s">
        <v>54</v>
      </c>
      <c r="B83" s="14" t="s">
        <v>55</v>
      </c>
      <c r="D83">
        <v>30</v>
      </c>
      <c r="E83">
        <v>29</v>
      </c>
      <c r="F83">
        <v>31</v>
      </c>
      <c r="G83">
        <v>29</v>
      </c>
      <c r="H83" s="54">
        <v>30</v>
      </c>
      <c r="I83" s="56">
        <v>28</v>
      </c>
      <c r="J83" s="54">
        <v>30</v>
      </c>
      <c r="K83" s="54">
        <v>32</v>
      </c>
      <c r="L83" s="54">
        <v>33</v>
      </c>
      <c r="M83">
        <v>32</v>
      </c>
      <c r="N83">
        <v>28</v>
      </c>
      <c r="O83">
        <v>30</v>
      </c>
      <c r="P83" s="66">
        <f t="shared" si="2"/>
        <v>0</v>
      </c>
      <c r="R83" s="14" t="s">
        <v>216</v>
      </c>
      <c r="T83" s="62">
        <f aca="true" t="shared" si="17" ref="T83:AE83">+IF(D83&lt;16,D22,0)</f>
        <v>0</v>
      </c>
      <c r="U83" s="62">
        <f t="shared" si="17"/>
        <v>0</v>
      </c>
      <c r="V83" s="62">
        <f t="shared" si="17"/>
        <v>0</v>
      </c>
      <c r="W83" s="62">
        <f t="shared" si="17"/>
        <v>0</v>
      </c>
      <c r="X83" s="62">
        <f t="shared" si="17"/>
        <v>0</v>
      </c>
      <c r="Y83" s="62">
        <f t="shared" si="17"/>
        <v>0</v>
      </c>
      <c r="Z83" s="62">
        <f t="shared" si="17"/>
        <v>0</v>
      </c>
      <c r="AA83" s="62">
        <f t="shared" si="17"/>
        <v>0</v>
      </c>
      <c r="AB83" s="62">
        <f t="shared" si="17"/>
        <v>0</v>
      </c>
      <c r="AC83" s="62">
        <f t="shared" si="17"/>
        <v>0</v>
      </c>
      <c r="AD83" s="62">
        <f t="shared" si="17"/>
        <v>0</v>
      </c>
      <c r="AE83" s="62">
        <f t="shared" si="17"/>
        <v>0</v>
      </c>
    </row>
    <row r="84" spans="1:31" ht="12.75">
      <c r="A84" s="13" t="s">
        <v>56</v>
      </c>
      <c r="B84" s="14" t="s">
        <v>57</v>
      </c>
      <c r="D84">
        <v>35</v>
      </c>
      <c r="E84">
        <v>31</v>
      </c>
      <c r="F84">
        <v>33</v>
      </c>
      <c r="G84">
        <v>32</v>
      </c>
      <c r="H84" s="54">
        <v>31</v>
      </c>
      <c r="I84" s="56">
        <v>34</v>
      </c>
      <c r="J84" s="54">
        <v>33</v>
      </c>
      <c r="K84" s="54">
        <v>31</v>
      </c>
      <c r="L84" s="54">
        <v>32</v>
      </c>
      <c r="M84">
        <v>33</v>
      </c>
      <c r="N84">
        <v>29</v>
      </c>
      <c r="O84">
        <v>32</v>
      </c>
      <c r="P84" s="66">
        <f t="shared" si="2"/>
        <v>3</v>
      </c>
      <c r="R84" s="14" t="s">
        <v>217</v>
      </c>
      <c r="T84" s="62">
        <f aca="true" t="shared" si="18" ref="T84:AE84">+IF(D84&lt;16,D23,0)</f>
        <v>0</v>
      </c>
      <c r="U84" s="62">
        <f t="shared" si="18"/>
        <v>0</v>
      </c>
      <c r="V84" s="62">
        <f t="shared" si="18"/>
        <v>0</v>
      </c>
      <c r="W84" s="62">
        <f t="shared" si="18"/>
        <v>0</v>
      </c>
      <c r="X84" s="62">
        <f t="shared" si="18"/>
        <v>0</v>
      </c>
      <c r="Y84" s="62">
        <f t="shared" si="18"/>
        <v>0</v>
      </c>
      <c r="Z84" s="62">
        <f t="shared" si="18"/>
        <v>0</v>
      </c>
      <c r="AA84" s="62">
        <f t="shared" si="18"/>
        <v>0</v>
      </c>
      <c r="AB84" s="62">
        <f t="shared" si="18"/>
        <v>0</v>
      </c>
      <c r="AC84" s="62">
        <f t="shared" si="18"/>
        <v>0</v>
      </c>
      <c r="AD84" s="62">
        <f t="shared" si="18"/>
        <v>0</v>
      </c>
      <c r="AE84" s="62">
        <f t="shared" si="18"/>
        <v>0</v>
      </c>
    </row>
    <row r="85" spans="1:31" ht="12.75">
      <c r="A85" s="13" t="s">
        <v>58</v>
      </c>
      <c r="B85" s="14" t="s">
        <v>59</v>
      </c>
      <c r="D85">
        <v>42</v>
      </c>
      <c r="E85">
        <v>44</v>
      </c>
      <c r="F85">
        <v>43</v>
      </c>
      <c r="G85">
        <v>41</v>
      </c>
      <c r="H85" s="54">
        <v>41</v>
      </c>
      <c r="I85" s="56">
        <v>42</v>
      </c>
      <c r="J85" s="54">
        <v>42</v>
      </c>
      <c r="K85" s="54">
        <v>42</v>
      </c>
      <c r="L85" s="54">
        <v>42</v>
      </c>
      <c r="M85">
        <v>42</v>
      </c>
      <c r="N85">
        <v>41</v>
      </c>
      <c r="O85">
        <v>41</v>
      </c>
      <c r="P85" s="66">
        <f t="shared" si="2"/>
        <v>1</v>
      </c>
      <c r="R85" s="14" t="s">
        <v>218</v>
      </c>
      <c r="T85" s="62">
        <f aca="true" t="shared" si="19" ref="T85:AE85">+IF(D85&lt;16,D24,0)</f>
        <v>0</v>
      </c>
      <c r="U85" s="62">
        <f t="shared" si="19"/>
        <v>0</v>
      </c>
      <c r="V85" s="62">
        <f t="shared" si="19"/>
        <v>0</v>
      </c>
      <c r="W85" s="62">
        <f t="shared" si="19"/>
        <v>0</v>
      </c>
      <c r="X85" s="62">
        <f t="shared" si="19"/>
        <v>0</v>
      </c>
      <c r="Y85" s="62">
        <f t="shared" si="19"/>
        <v>0</v>
      </c>
      <c r="Z85" s="62">
        <f t="shared" si="19"/>
        <v>0</v>
      </c>
      <c r="AA85" s="62">
        <f t="shared" si="19"/>
        <v>0</v>
      </c>
      <c r="AB85" s="62">
        <f t="shared" si="19"/>
        <v>0</v>
      </c>
      <c r="AC85" s="62">
        <f t="shared" si="19"/>
        <v>0</v>
      </c>
      <c r="AD85" s="62">
        <f t="shared" si="19"/>
        <v>0</v>
      </c>
      <c r="AE85" s="62">
        <f t="shared" si="19"/>
        <v>0</v>
      </c>
    </row>
    <row r="86" spans="1:31" ht="12.75">
      <c r="A86" s="13" t="s">
        <v>60</v>
      </c>
      <c r="B86" s="14" t="s">
        <v>61</v>
      </c>
      <c r="D86">
        <v>45</v>
      </c>
      <c r="E86">
        <v>45</v>
      </c>
      <c r="F86">
        <v>44</v>
      </c>
      <c r="G86">
        <v>44</v>
      </c>
      <c r="H86" s="54">
        <v>45</v>
      </c>
      <c r="I86" s="56">
        <v>45</v>
      </c>
      <c r="J86" s="54">
        <v>40</v>
      </c>
      <c r="K86" s="54">
        <v>41</v>
      </c>
      <c r="L86" s="54">
        <v>41</v>
      </c>
      <c r="M86">
        <v>41</v>
      </c>
      <c r="N86">
        <v>42</v>
      </c>
      <c r="O86">
        <v>42</v>
      </c>
      <c r="P86" s="66">
        <f t="shared" si="2"/>
        <v>3</v>
      </c>
      <c r="R86" s="14" t="s">
        <v>219</v>
      </c>
      <c r="T86" s="62">
        <f aca="true" t="shared" si="20" ref="T86:AE86">+IF(D86&lt;16,D25,0)</f>
        <v>0</v>
      </c>
      <c r="U86" s="62">
        <f t="shared" si="20"/>
        <v>0</v>
      </c>
      <c r="V86" s="62">
        <f t="shared" si="20"/>
        <v>0</v>
      </c>
      <c r="W86" s="62">
        <f t="shared" si="20"/>
        <v>0</v>
      </c>
      <c r="X86" s="62">
        <f t="shared" si="20"/>
        <v>0</v>
      </c>
      <c r="Y86" s="62">
        <f t="shared" si="20"/>
        <v>0</v>
      </c>
      <c r="Z86" s="62">
        <f t="shared" si="20"/>
        <v>0</v>
      </c>
      <c r="AA86" s="62">
        <f t="shared" si="20"/>
        <v>0</v>
      </c>
      <c r="AB86" s="62">
        <f t="shared" si="20"/>
        <v>0</v>
      </c>
      <c r="AC86" s="62">
        <f t="shared" si="20"/>
        <v>0</v>
      </c>
      <c r="AD86" s="62">
        <f t="shared" si="20"/>
        <v>0</v>
      </c>
      <c r="AE86" s="62">
        <f t="shared" si="20"/>
        <v>0</v>
      </c>
    </row>
    <row r="87" spans="1:31" ht="12.75">
      <c r="A87" s="19" t="s">
        <v>62</v>
      </c>
      <c r="B87" s="20" t="s">
        <v>63</v>
      </c>
      <c r="D87">
        <v>14</v>
      </c>
      <c r="E87">
        <v>14</v>
      </c>
      <c r="F87">
        <v>14</v>
      </c>
      <c r="G87">
        <v>14</v>
      </c>
      <c r="H87" s="54">
        <v>15</v>
      </c>
      <c r="I87" s="56">
        <v>15</v>
      </c>
      <c r="J87" s="54">
        <v>15</v>
      </c>
      <c r="K87" s="54">
        <v>15</v>
      </c>
      <c r="L87" s="54">
        <v>15</v>
      </c>
      <c r="M87">
        <v>15</v>
      </c>
      <c r="N87">
        <v>16</v>
      </c>
      <c r="O87">
        <v>16</v>
      </c>
      <c r="P87" s="66">
        <f t="shared" si="2"/>
        <v>-2</v>
      </c>
      <c r="R87" s="20" t="s">
        <v>220</v>
      </c>
      <c r="T87" s="62">
        <f aca="true" t="shared" si="21" ref="T87:AE87">+IF(D87&lt;16,D26,0)</f>
        <v>149257</v>
      </c>
      <c r="U87" s="62">
        <f t="shared" si="21"/>
        <v>232684</v>
      </c>
      <c r="V87" s="62">
        <f t="shared" si="21"/>
        <v>473209</v>
      </c>
      <c r="W87" s="62">
        <f t="shared" si="21"/>
        <v>1020332</v>
      </c>
      <c r="X87" s="62">
        <f t="shared" si="21"/>
        <v>2067553</v>
      </c>
      <c r="Y87" s="62">
        <f t="shared" si="21"/>
        <v>3326589</v>
      </c>
      <c r="Z87" s="62">
        <f t="shared" si="21"/>
        <v>4567175</v>
      </c>
      <c r="AA87" s="62">
        <f t="shared" si="21"/>
        <v>6227524</v>
      </c>
      <c r="AB87" s="62">
        <f t="shared" si="21"/>
        <v>6696958</v>
      </c>
      <c r="AC87" s="62">
        <f t="shared" si="21"/>
        <v>6923063</v>
      </c>
      <c r="AD87" s="62">
        <f t="shared" si="21"/>
        <v>0</v>
      </c>
      <c r="AE87" s="62">
        <f t="shared" si="21"/>
        <v>0</v>
      </c>
    </row>
    <row r="88" spans="1:31" ht="12.75">
      <c r="A88" s="13" t="s">
        <v>64</v>
      </c>
      <c r="B88" s="14" t="s">
        <v>65</v>
      </c>
      <c r="D88">
        <v>18</v>
      </c>
      <c r="E88">
        <v>15</v>
      </c>
      <c r="F88">
        <v>15</v>
      </c>
      <c r="G88">
        <v>16</v>
      </c>
      <c r="H88" s="54">
        <v>19</v>
      </c>
      <c r="I88" s="56">
        <v>18</v>
      </c>
      <c r="J88" s="54">
        <v>16</v>
      </c>
      <c r="K88" s="54">
        <v>16</v>
      </c>
      <c r="L88" s="54">
        <v>19</v>
      </c>
      <c r="M88">
        <v>18</v>
      </c>
      <c r="N88">
        <v>22</v>
      </c>
      <c r="O88">
        <v>21</v>
      </c>
      <c r="P88" s="66">
        <f t="shared" si="2"/>
        <v>-3</v>
      </c>
      <c r="R88" s="14" t="s">
        <v>221</v>
      </c>
      <c r="T88" s="62">
        <f aca="true" t="shared" si="22" ref="T88:AE88">+IF(D88&lt;16,D27,0)</f>
        <v>0</v>
      </c>
      <c r="U88" s="62">
        <f t="shared" si="22"/>
        <v>221285</v>
      </c>
      <c r="V88" s="62">
        <f t="shared" si="22"/>
        <v>423188</v>
      </c>
      <c r="W88" s="62">
        <f t="shared" si="22"/>
        <v>0</v>
      </c>
      <c r="X88" s="62">
        <f t="shared" si="22"/>
        <v>0</v>
      </c>
      <c r="Y88" s="62">
        <f t="shared" si="22"/>
        <v>0</v>
      </c>
      <c r="Z88" s="62">
        <f t="shared" si="22"/>
        <v>0</v>
      </c>
      <c r="AA88" s="62">
        <f t="shared" si="22"/>
        <v>0</v>
      </c>
      <c r="AB88" s="62">
        <f t="shared" si="22"/>
        <v>0</v>
      </c>
      <c r="AC88" s="62">
        <f t="shared" si="22"/>
        <v>0</v>
      </c>
      <c r="AD88" s="62">
        <f t="shared" si="22"/>
        <v>0</v>
      </c>
      <c r="AE88" s="62">
        <f t="shared" si="22"/>
        <v>0</v>
      </c>
    </row>
    <row r="89" spans="1:31" ht="12.75">
      <c r="A89" s="13" t="s">
        <v>66</v>
      </c>
      <c r="B89" s="14" t="s">
        <v>67</v>
      </c>
      <c r="D89">
        <v>8</v>
      </c>
      <c r="E89">
        <v>8</v>
      </c>
      <c r="F89">
        <v>9</v>
      </c>
      <c r="G89">
        <v>10</v>
      </c>
      <c r="H89" s="54">
        <v>10</v>
      </c>
      <c r="I89" s="56">
        <v>10</v>
      </c>
      <c r="J89" s="54">
        <v>10</v>
      </c>
      <c r="K89" s="54">
        <v>10</v>
      </c>
      <c r="L89" s="54">
        <v>10</v>
      </c>
      <c r="M89">
        <v>10</v>
      </c>
      <c r="N89">
        <v>10</v>
      </c>
      <c r="O89">
        <v>10</v>
      </c>
      <c r="P89" s="66">
        <f t="shared" si="2"/>
        <v>-2</v>
      </c>
      <c r="R89" s="14" t="s">
        <v>222</v>
      </c>
      <c r="T89" s="62">
        <f aca="true" t="shared" si="23" ref="T89:AE89">+IF(D89&lt;16,D28,0)</f>
        <v>204927</v>
      </c>
      <c r="U89" s="62">
        <f t="shared" si="23"/>
        <v>384220</v>
      </c>
      <c r="V89" s="62">
        <f t="shared" si="23"/>
        <v>736908</v>
      </c>
      <c r="W89" s="62">
        <f t="shared" si="23"/>
        <v>1761389</v>
      </c>
      <c r="X89" s="62">
        <f t="shared" si="23"/>
        <v>3570874</v>
      </c>
      <c r="Y89" s="62">
        <f t="shared" si="23"/>
        <v>5732491</v>
      </c>
      <c r="Z89" s="62">
        <f t="shared" si="23"/>
        <v>8254158</v>
      </c>
      <c r="AA89" s="62">
        <f t="shared" si="23"/>
        <v>10720157</v>
      </c>
      <c r="AB89" s="62">
        <f t="shared" si="23"/>
        <v>11539859</v>
      </c>
      <c r="AC89" s="62">
        <f t="shared" si="23"/>
        <v>12730380</v>
      </c>
      <c r="AD89" s="62">
        <f t="shared" si="23"/>
        <v>17043347</v>
      </c>
      <c r="AE89" s="62">
        <f t="shared" si="23"/>
        <v>15765640</v>
      </c>
    </row>
    <row r="90" spans="1:31" ht="12.75">
      <c r="A90" s="13" t="s">
        <v>68</v>
      </c>
      <c r="B90" s="14" t="s">
        <v>69</v>
      </c>
      <c r="D90">
        <v>5</v>
      </c>
      <c r="E90">
        <v>3</v>
      </c>
      <c r="F90">
        <v>3</v>
      </c>
      <c r="G90">
        <v>4</v>
      </c>
      <c r="H90" s="54">
        <v>4</v>
      </c>
      <c r="I90" s="56">
        <v>4</v>
      </c>
      <c r="J90" s="54">
        <v>4</v>
      </c>
      <c r="K90" s="54">
        <v>4</v>
      </c>
      <c r="L90" s="54">
        <v>4</v>
      </c>
      <c r="M90">
        <v>4</v>
      </c>
      <c r="N90">
        <v>3</v>
      </c>
      <c r="O90">
        <v>3</v>
      </c>
      <c r="P90" s="66">
        <f t="shared" si="2"/>
        <v>2</v>
      </c>
      <c r="R90" s="14" t="s">
        <v>223</v>
      </c>
      <c r="T90" s="62">
        <f aca="true" t="shared" si="24" ref="T90:AE90">+IF(D90&lt;16,D29,0)</f>
        <v>351249</v>
      </c>
      <c r="U90" s="62">
        <f t="shared" si="24"/>
        <v>744376</v>
      </c>
      <c r="V90" s="62">
        <f t="shared" si="24"/>
        <v>1418953</v>
      </c>
      <c r="W90" s="62">
        <f t="shared" si="24"/>
        <v>3597689</v>
      </c>
      <c r="X90" s="62">
        <f t="shared" si="24"/>
        <v>7086529</v>
      </c>
      <c r="Y90" s="62">
        <f t="shared" si="24"/>
        <v>11863356</v>
      </c>
      <c r="Z90" s="62">
        <f t="shared" si="24"/>
        <v>16703181</v>
      </c>
      <c r="AA90" s="62">
        <f t="shared" si="24"/>
        <v>23388502</v>
      </c>
      <c r="AB90" s="62">
        <f t="shared" si="24"/>
        <v>25222542</v>
      </c>
      <c r="AC90" s="62">
        <f t="shared" si="24"/>
        <v>24058209</v>
      </c>
      <c r="AD90" s="62">
        <f t="shared" si="24"/>
        <v>35391369</v>
      </c>
      <c r="AE90" s="62">
        <f t="shared" si="24"/>
        <v>31642329</v>
      </c>
    </row>
    <row r="91" spans="1:31" ht="12.75">
      <c r="A91" s="13" t="s">
        <v>70</v>
      </c>
      <c r="B91" s="14" t="s">
        <v>71</v>
      </c>
      <c r="D91">
        <v>23</v>
      </c>
      <c r="E91">
        <v>20</v>
      </c>
      <c r="F91">
        <v>21</v>
      </c>
      <c r="G91">
        <v>18</v>
      </c>
      <c r="H91" s="54">
        <v>21</v>
      </c>
      <c r="I91" s="56">
        <v>22</v>
      </c>
      <c r="J91" s="54">
        <v>22</v>
      </c>
      <c r="K91" s="54">
        <v>22</v>
      </c>
      <c r="L91" s="54">
        <v>22</v>
      </c>
      <c r="M91">
        <v>21</v>
      </c>
      <c r="N91">
        <v>20</v>
      </c>
      <c r="O91">
        <v>19</v>
      </c>
      <c r="P91" s="66">
        <f t="shared" si="2"/>
        <v>4</v>
      </c>
      <c r="R91" s="14" t="s">
        <v>224</v>
      </c>
      <c r="T91" s="62">
        <f aca="true" t="shared" si="25" ref="T91:AE91">+IF(D91&lt;16,D30,0)</f>
        <v>0</v>
      </c>
      <c r="U91" s="62">
        <f t="shared" si="25"/>
        <v>0</v>
      </c>
      <c r="V91" s="62">
        <f t="shared" si="25"/>
        <v>0</v>
      </c>
      <c r="W91" s="62">
        <f t="shared" si="25"/>
        <v>0</v>
      </c>
      <c r="X91" s="62">
        <f t="shared" si="25"/>
        <v>0</v>
      </c>
      <c r="Y91" s="62">
        <f t="shared" si="25"/>
        <v>0</v>
      </c>
      <c r="Z91" s="62">
        <f t="shared" si="25"/>
        <v>0</v>
      </c>
      <c r="AA91" s="62">
        <f t="shared" si="25"/>
        <v>0</v>
      </c>
      <c r="AB91" s="62">
        <f t="shared" si="25"/>
        <v>0</v>
      </c>
      <c r="AC91" s="62">
        <f t="shared" si="25"/>
        <v>0</v>
      </c>
      <c r="AD91" s="62">
        <f t="shared" si="25"/>
        <v>0</v>
      </c>
      <c r="AE91" s="62">
        <f t="shared" si="25"/>
        <v>0</v>
      </c>
    </row>
    <row r="92" spans="1:31" ht="12.75">
      <c r="A92" s="13" t="s">
        <v>72</v>
      </c>
      <c r="B92" s="14" t="s">
        <v>73</v>
      </c>
      <c r="D92">
        <v>38</v>
      </c>
      <c r="E92">
        <v>36</v>
      </c>
      <c r="F92">
        <v>38</v>
      </c>
      <c r="G92">
        <v>35</v>
      </c>
      <c r="H92" s="54">
        <v>38</v>
      </c>
      <c r="I92" s="56">
        <v>32</v>
      </c>
      <c r="J92" s="54">
        <v>27</v>
      </c>
      <c r="K92" s="54">
        <v>27</v>
      </c>
      <c r="L92" s="54">
        <v>25</v>
      </c>
      <c r="M92">
        <v>24</v>
      </c>
      <c r="N92">
        <v>23</v>
      </c>
      <c r="O92">
        <v>23</v>
      </c>
      <c r="P92" s="66">
        <f t="shared" si="2"/>
        <v>15</v>
      </c>
      <c r="R92" s="14" t="s">
        <v>225</v>
      </c>
      <c r="T92" s="62">
        <f aca="true" t="shared" si="26" ref="T92:AE92">+IF(D92&lt;16,D31,0)</f>
        <v>0</v>
      </c>
      <c r="U92" s="62">
        <f t="shared" si="26"/>
        <v>0</v>
      </c>
      <c r="V92" s="62">
        <f t="shared" si="26"/>
        <v>0</v>
      </c>
      <c r="W92" s="62">
        <f t="shared" si="26"/>
        <v>0</v>
      </c>
      <c r="X92" s="62">
        <f t="shared" si="26"/>
        <v>0</v>
      </c>
      <c r="Y92" s="62">
        <f t="shared" si="26"/>
        <v>0</v>
      </c>
      <c r="Z92" s="62">
        <f t="shared" si="26"/>
        <v>0</v>
      </c>
      <c r="AA92" s="62">
        <f t="shared" si="26"/>
        <v>0</v>
      </c>
      <c r="AB92" s="62">
        <f t="shared" si="26"/>
        <v>0</v>
      </c>
      <c r="AC92" s="62">
        <f t="shared" si="26"/>
        <v>0</v>
      </c>
      <c r="AD92" s="62">
        <f t="shared" si="26"/>
        <v>0</v>
      </c>
      <c r="AE92" s="62">
        <f t="shared" si="26"/>
        <v>0</v>
      </c>
    </row>
    <row r="93" spans="1:31" ht="12.75">
      <c r="A93" s="13" t="s">
        <v>74</v>
      </c>
      <c r="B93" s="14" t="s">
        <v>75</v>
      </c>
      <c r="D93">
        <v>11</v>
      </c>
      <c r="E93">
        <v>10</v>
      </c>
      <c r="F93">
        <v>12</v>
      </c>
      <c r="G93">
        <v>12</v>
      </c>
      <c r="H93" s="54">
        <v>12</v>
      </c>
      <c r="I93" s="56">
        <v>13</v>
      </c>
      <c r="J93" s="54">
        <v>13</v>
      </c>
      <c r="K93" s="54">
        <v>13</v>
      </c>
      <c r="L93" s="54">
        <v>13</v>
      </c>
      <c r="M93">
        <v>13</v>
      </c>
      <c r="N93">
        <v>13</v>
      </c>
      <c r="O93">
        <v>13</v>
      </c>
      <c r="P93" s="66">
        <f t="shared" si="2"/>
        <v>-2</v>
      </c>
      <c r="R93" s="14" t="s">
        <v>226</v>
      </c>
      <c r="T93" s="62">
        <f aca="true" t="shared" si="27" ref="T93:AE93">+IF(D93&lt;16,D32,0)</f>
        <v>174995</v>
      </c>
      <c r="U93" s="62">
        <f t="shared" si="27"/>
        <v>303779</v>
      </c>
      <c r="V93" s="62">
        <f t="shared" si="27"/>
        <v>602650</v>
      </c>
      <c r="W93" s="62">
        <f t="shared" si="27"/>
        <v>1382649</v>
      </c>
      <c r="X93" s="62">
        <f t="shared" si="27"/>
        <v>2617030</v>
      </c>
      <c r="Y93" s="62">
        <f t="shared" si="27"/>
        <v>4383194</v>
      </c>
      <c r="Z93" s="62">
        <f t="shared" si="27"/>
        <v>5722370</v>
      </c>
      <c r="AA93" s="62">
        <f t="shared" si="27"/>
        <v>7317642</v>
      </c>
      <c r="AB93" s="62">
        <f t="shared" si="27"/>
        <v>8063838</v>
      </c>
      <c r="AC93" s="62">
        <f t="shared" si="27"/>
        <v>7793687</v>
      </c>
      <c r="AD93" s="62">
        <f t="shared" si="27"/>
        <v>9975688</v>
      </c>
      <c r="AE93" s="62">
        <f t="shared" si="27"/>
        <v>9372569</v>
      </c>
    </row>
    <row r="94" spans="1:31" ht="12.75">
      <c r="A94" s="13" t="s">
        <v>76</v>
      </c>
      <c r="B94" s="14" t="s">
        <v>77</v>
      </c>
      <c r="D94">
        <v>2</v>
      </c>
      <c r="E94">
        <v>2</v>
      </c>
      <c r="F94">
        <v>2</v>
      </c>
      <c r="G94">
        <v>2</v>
      </c>
      <c r="H94" s="54">
        <v>2</v>
      </c>
      <c r="I94" s="56">
        <v>2</v>
      </c>
      <c r="J94" s="54">
        <v>2</v>
      </c>
      <c r="K94" s="54">
        <v>2</v>
      </c>
      <c r="L94" s="54">
        <v>2</v>
      </c>
      <c r="M94">
        <v>3</v>
      </c>
      <c r="N94">
        <v>2</v>
      </c>
      <c r="O94">
        <v>2</v>
      </c>
      <c r="P94" s="66">
        <f t="shared" si="2"/>
        <v>0</v>
      </c>
      <c r="R94" s="14" t="s">
        <v>227</v>
      </c>
      <c r="T94" s="62">
        <f aca="true" t="shared" si="28" ref="T94:AE94">+IF(D94&lt;16,D33,0)</f>
        <v>491513</v>
      </c>
      <c r="U94" s="62">
        <f t="shared" si="28"/>
        <v>1064016</v>
      </c>
      <c r="V94" s="62">
        <f t="shared" si="28"/>
        <v>2419050</v>
      </c>
      <c r="W94" s="62">
        <f t="shared" si="28"/>
        <v>5649483</v>
      </c>
      <c r="X94" s="62">
        <f t="shared" si="28"/>
        <v>11229086</v>
      </c>
      <c r="Y94" s="62">
        <f t="shared" si="28"/>
        <v>17450413</v>
      </c>
      <c r="Z94" s="62">
        <f t="shared" si="28"/>
        <v>21003979</v>
      </c>
      <c r="AA94" s="62">
        <f t="shared" si="28"/>
        <v>29224170</v>
      </c>
      <c r="AB94" s="62">
        <f t="shared" si="28"/>
        <v>30545140</v>
      </c>
      <c r="AC94" s="62">
        <f t="shared" si="28"/>
        <v>28161964</v>
      </c>
      <c r="AD94" s="62">
        <f t="shared" si="28"/>
        <v>38917194</v>
      </c>
      <c r="AE94" s="62">
        <f t="shared" si="28"/>
        <v>36384314</v>
      </c>
    </row>
    <row r="95" spans="1:31" ht="12.75">
      <c r="A95" s="13" t="s">
        <v>78</v>
      </c>
      <c r="B95" s="14" t="s">
        <v>79</v>
      </c>
      <c r="D95">
        <v>4</v>
      </c>
      <c r="E95">
        <v>5</v>
      </c>
      <c r="F95">
        <v>5</v>
      </c>
      <c r="G95">
        <v>5</v>
      </c>
      <c r="H95" s="54">
        <v>5</v>
      </c>
      <c r="I95" s="56">
        <v>7</v>
      </c>
      <c r="J95" s="54">
        <v>6</v>
      </c>
      <c r="K95" s="54">
        <v>7</v>
      </c>
      <c r="L95" s="54">
        <v>7</v>
      </c>
      <c r="M95">
        <v>7</v>
      </c>
      <c r="N95">
        <v>8</v>
      </c>
      <c r="O95">
        <v>8</v>
      </c>
      <c r="P95" s="66">
        <f t="shared" si="2"/>
        <v>-4</v>
      </c>
      <c r="R95" s="14" t="s">
        <v>228</v>
      </c>
      <c r="T95" s="62">
        <f aca="true" t="shared" si="29" ref="T95:AE95">+IF(D95&lt;16,D34,0)</f>
        <v>372384</v>
      </c>
      <c r="U95" s="62">
        <f t="shared" si="29"/>
        <v>627308</v>
      </c>
      <c r="V95" s="62">
        <f t="shared" si="29"/>
        <v>1281136</v>
      </c>
      <c r="W95" s="62">
        <f t="shared" si="29"/>
        <v>2822280</v>
      </c>
      <c r="X95" s="62">
        <f t="shared" si="29"/>
        <v>5790869</v>
      </c>
      <c r="Y95" s="62">
        <f t="shared" si="29"/>
        <v>8496835</v>
      </c>
      <c r="Z95" s="62">
        <f t="shared" si="29"/>
        <v>11145704</v>
      </c>
      <c r="AA95" s="62">
        <f t="shared" si="29"/>
        <v>15003035</v>
      </c>
      <c r="AB95" s="62">
        <f t="shared" si="29"/>
        <v>16653482</v>
      </c>
      <c r="AC95" s="62">
        <f t="shared" si="29"/>
        <v>16636784</v>
      </c>
      <c r="AD95" s="62">
        <f t="shared" si="29"/>
        <v>19145030</v>
      </c>
      <c r="AE95" s="62">
        <f t="shared" si="29"/>
        <v>18346170</v>
      </c>
    </row>
    <row r="96" spans="1:31" ht="12.75">
      <c r="A96" s="13" t="s">
        <v>80</v>
      </c>
      <c r="B96" s="14" t="s">
        <v>81</v>
      </c>
      <c r="D96">
        <v>39</v>
      </c>
      <c r="E96">
        <v>39</v>
      </c>
      <c r="F96">
        <v>36</v>
      </c>
      <c r="G96">
        <v>37</v>
      </c>
      <c r="H96" s="54">
        <v>35</v>
      </c>
      <c r="I96" s="56">
        <v>30</v>
      </c>
      <c r="J96" s="54">
        <v>28</v>
      </c>
      <c r="K96" s="54">
        <v>25</v>
      </c>
      <c r="L96" s="54">
        <v>27</v>
      </c>
      <c r="M96">
        <v>27</v>
      </c>
      <c r="N96">
        <v>35</v>
      </c>
      <c r="O96">
        <v>37</v>
      </c>
      <c r="P96" s="66">
        <f t="shared" si="2"/>
        <v>2</v>
      </c>
      <c r="R96" s="14" t="s">
        <v>229</v>
      </c>
      <c r="T96" s="62">
        <f aca="true" t="shared" si="30" ref="T96:AE96">+IF(D96&lt;16,D35,0)</f>
        <v>0</v>
      </c>
      <c r="U96" s="62">
        <f t="shared" si="30"/>
        <v>0</v>
      </c>
      <c r="V96" s="62">
        <f t="shared" si="30"/>
        <v>0</v>
      </c>
      <c r="W96" s="62">
        <f t="shared" si="30"/>
        <v>0</v>
      </c>
      <c r="X96" s="62">
        <f t="shared" si="30"/>
        <v>0</v>
      </c>
      <c r="Y96" s="62">
        <f t="shared" si="30"/>
        <v>0</v>
      </c>
      <c r="Z96" s="62">
        <f t="shared" si="30"/>
        <v>0</v>
      </c>
      <c r="AA96" s="62">
        <f t="shared" si="30"/>
        <v>0</v>
      </c>
      <c r="AB96" s="62">
        <f t="shared" si="30"/>
        <v>0</v>
      </c>
      <c r="AC96" s="62">
        <f t="shared" si="30"/>
        <v>0</v>
      </c>
      <c r="AD96" s="62">
        <f t="shared" si="30"/>
        <v>0</v>
      </c>
      <c r="AE96" s="62">
        <f t="shared" si="30"/>
        <v>0</v>
      </c>
    </row>
    <row r="97" spans="1:31" ht="12.75">
      <c r="A97" s="19" t="s">
        <v>82</v>
      </c>
      <c r="B97" s="20" t="s">
        <v>83</v>
      </c>
      <c r="D97">
        <v>32</v>
      </c>
      <c r="E97">
        <v>35</v>
      </c>
      <c r="F97">
        <v>34</v>
      </c>
      <c r="G97">
        <v>33</v>
      </c>
      <c r="H97" s="54">
        <v>34</v>
      </c>
      <c r="I97" s="56">
        <v>38</v>
      </c>
      <c r="J97" s="54">
        <v>38</v>
      </c>
      <c r="K97" s="54">
        <v>39</v>
      </c>
      <c r="L97" s="54">
        <v>40</v>
      </c>
      <c r="M97">
        <v>39</v>
      </c>
      <c r="N97">
        <v>37</v>
      </c>
      <c r="O97">
        <v>39</v>
      </c>
      <c r="P97" s="66">
        <f t="shared" si="2"/>
        <v>-7</v>
      </c>
      <c r="R97" s="20" t="s">
        <v>230</v>
      </c>
      <c r="T97" s="62">
        <f aca="true" t="shared" si="31" ref="T97:AE97">+IF(D97&lt;16,D36,0)</f>
        <v>0</v>
      </c>
      <c r="U97" s="62">
        <f t="shared" si="31"/>
        <v>0</v>
      </c>
      <c r="V97" s="62">
        <f t="shared" si="31"/>
        <v>0</v>
      </c>
      <c r="W97" s="62">
        <f t="shared" si="31"/>
        <v>0</v>
      </c>
      <c r="X97" s="62">
        <f t="shared" si="31"/>
        <v>0</v>
      </c>
      <c r="Y97" s="62">
        <f t="shared" si="31"/>
        <v>0</v>
      </c>
      <c r="Z97" s="62">
        <f t="shared" si="31"/>
        <v>0</v>
      </c>
      <c r="AA97" s="62">
        <f t="shared" si="31"/>
        <v>0</v>
      </c>
      <c r="AB97" s="62">
        <f t="shared" si="31"/>
        <v>0</v>
      </c>
      <c r="AC97" s="62">
        <f t="shared" si="31"/>
        <v>0</v>
      </c>
      <c r="AD97" s="62">
        <f t="shared" si="31"/>
        <v>0</v>
      </c>
      <c r="AE97" s="62">
        <f t="shared" si="31"/>
        <v>0</v>
      </c>
    </row>
    <row r="98" spans="1:31" ht="12.75">
      <c r="A98" s="13" t="s">
        <v>84</v>
      </c>
      <c r="B98" s="14" t="s">
        <v>85</v>
      </c>
      <c r="D98">
        <v>46</v>
      </c>
      <c r="E98">
        <v>46</v>
      </c>
      <c r="F98">
        <v>47</v>
      </c>
      <c r="G98">
        <v>47</v>
      </c>
      <c r="H98" s="54">
        <v>47</v>
      </c>
      <c r="I98" s="56">
        <v>47</v>
      </c>
      <c r="J98" s="54">
        <v>47</v>
      </c>
      <c r="K98" s="54">
        <v>47</v>
      </c>
      <c r="L98" s="54">
        <v>47</v>
      </c>
      <c r="M98">
        <v>47</v>
      </c>
      <c r="N98">
        <v>47</v>
      </c>
      <c r="O98">
        <v>47</v>
      </c>
      <c r="P98" s="66">
        <f t="shared" si="2"/>
        <v>-1</v>
      </c>
      <c r="R98" s="14" t="s">
        <v>231</v>
      </c>
      <c r="T98" s="62">
        <f aca="true" t="shared" si="32" ref="T98:AE98">+IF(D98&lt;16,D37,0)</f>
        <v>0</v>
      </c>
      <c r="U98" s="62">
        <f t="shared" si="32"/>
        <v>0</v>
      </c>
      <c r="V98" s="62">
        <f t="shared" si="32"/>
        <v>0</v>
      </c>
      <c r="W98" s="62">
        <f t="shared" si="32"/>
        <v>0</v>
      </c>
      <c r="X98" s="62">
        <f t="shared" si="32"/>
        <v>0</v>
      </c>
      <c r="Y98" s="62">
        <f t="shared" si="32"/>
        <v>0</v>
      </c>
      <c r="Z98" s="62">
        <f t="shared" si="32"/>
        <v>0</v>
      </c>
      <c r="AA98" s="62">
        <f t="shared" si="32"/>
        <v>0</v>
      </c>
      <c r="AB98" s="62">
        <f t="shared" si="32"/>
        <v>0</v>
      </c>
      <c r="AC98" s="62">
        <f t="shared" si="32"/>
        <v>0</v>
      </c>
      <c r="AD98" s="62">
        <f t="shared" si="32"/>
        <v>0</v>
      </c>
      <c r="AE98" s="62">
        <f t="shared" si="32"/>
        <v>0</v>
      </c>
    </row>
    <row r="99" spans="1:31" ht="12.75">
      <c r="A99" s="13" t="s">
        <v>86</v>
      </c>
      <c r="B99" s="14" t="s">
        <v>87</v>
      </c>
      <c r="D99">
        <v>41</v>
      </c>
      <c r="E99">
        <v>43</v>
      </c>
      <c r="F99">
        <v>45</v>
      </c>
      <c r="G99">
        <v>45</v>
      </c>
      <c r="H99" s="54">
        <v>46</v>
      </c>
      <c r="I99" s="56">
        <v>46</v>
      </c>
      <c r="J99" s="54">
        <v>46</v>
      </c>
      <c r="K99" s="54">
        <v>45</v>
      </c>
      <c r="L99" s="54">
        <v>46</v>
      </c>
      <c r="M99">
        <v>45</v>
      </c>
      <c r="N99">
        <v>45</v>
      </c>
      <c r="O99">
        <v>45</v>
      </c>
      <c r="P99" s="66">
        <f t="shared" si="2"/>
        <v>-4</v>
      </c>
      <c r="R99" s="14" t="s">
        <v>232</v>
      </c>
      <c r="T99" s="62">
        <f aca="true" t="shared" si="33" ref="T99:AE99">+IF(D99&lt;16,D38,0)</f>
        <v>0</v>
      </c>
      <c r="U99" s="62">
        <f t="shared" si="33"/>
        <v>0</v>
      </c>
      <c r="V99" s="62">
        <f t="shared" si="33"/>
        <v>0</v>
      </c>
      <c r="W99" s="62">
        <f t="shared" si="33"/>
        <v>0</v>
      </c>
      <c r="X99" s="62">
        <f t="shared" si="33"/>
        <v>0</v>
      </c>
      <c r="Y99" s="62">
        <f t="shared" si="33"/>
        <v>0</v>
      </c>
      <c r="Z99" s="62">
        <f t="shared" si="33"/>
        <v>0</v>
      </c>
      <c r="AA99" s="62">
        <f t="shared" si="33"/>
        <v>0</v>
      </c>
      <c r="AB99" s="62">
        <f t="shared" si="33"/>
        <v>0</v>
      </c>
      <c r="AC99" s="62">
        <f t="shared" si="33"/>
        <v>0</v>
      </c>
      <c r="AD99" s="62">
        <f t="shared" si="33"/>
        <v>0</v>
      </c>
      <c r="AE99" s="62">
        <f t="shared" si="33"/>
        <v>0</v>
      </c>
    </row>
    <row r="100" spans="1:31" ht="12.75">
      <c r="A100" s="13" t="s">
        <v>88</v>
      </c>
      <c r="B100" s="14" t="s">
        <v>89</v>
      </c>
      <c r="D100">
        <v>19</v>
      </c>
      <c r="E100">
        <v>19</v>
      </c>
      <c r="F100">
        <v>19</v>
      </c>
      <c r="G100">
        <v>17</v>
      </c>
      <c r="H100" s="54">
        <v>17</v>
      </c>
      <c r="I100" s="56">
        <v>20</v>
      </c>
      <c r="J100" s="54">
        <v>20</v>
      </c>
      <c r="K100" s="54">
        <v>21</v>
      </c>
      <c r="L100" s="54">
        <v>21</v>
      </c>
      <c r="M100">
        <v>22</v>
      </c>
      <c r="N100">
        <v>21</v>
      </c>
      <c r="O100">
        <v>22</v>
      </c>
      <c r="P100" s="66">
        <f t="shared" si="2"/>
        <v>-3</v>
      </c>
      <c r="R100" s="14" t="s">
        <v>233</v>
      </c>
      <c r="T100" s="62">
        <f aca="true" t="shared" si="34" ref="T100:AE100">+IF(D100&lt;16,D39,0)</f>
        <v>0</v>
      </c>
      <c r="U100" s="62">
        <f t="shared" si="34"/>
        <v>0</v>
      </c>
      <c r="V100" s="62">
        <f t="shared" si="34"/>
        <v>0</v>
      </c>
      <c r="W100" s="62">
        <f t="shared" si="34"/>
        <v>0</v>
      </c>
      <c r="X100" s="62">
        <f t="shared" si="34"/>
        <v>0</v>
      </c>
      <c r="Y100" s="62">
        <f t="shared" si="34"/>
        <v>0</v>
      </c>
      <c r="Z100" s="62">
        <f t="shared" si="34"/>
        <v>0</v>
      </c>
      <c r="AA100" s="62">
        <f t="shared" si="34"/>
        <v>0</v>
      </c>
      <c r="AB100" s="62">
        <f t="shared" si="34"/>
        <v>0</v>
      </c>
      <c r="AC100" s="62">
        <f t="shared" si="34"/>
        <v>0</v>
      </c>
      <c r="AD100" s="62">
        <f t="shared" si="34"/>
        <v>0</v>
      </c>
      <c r="AE100" s="62">
        <f t="shared" si="34"/>
        <v>0</v>
      </c>
    </row>
    <row r="101" spans="1:31" ht="12.75">
      <c r="A101" s="13" t="s">
        <v>90</v>
      </c>
      <c r="B101" s="14" t="s">
        <v>91</v>
      </c>
      <c r="D101">
        <v>10</v>
      </c>
      <c r="E101">
        <v>9</v>
      </c>
      <c r="F101">
        <v>11</v>
      </c>
      <c r="G101">
        <v>11</v>
      </c>
      <c r="H101" s="54">
        <v>11</v>
      </c>
      <c r="I101" s="56">
        <v>11</v>
      </c>
      <c r="J101" s="54">
        <v>12</v>
      </c>
      <c r="K101" s="54">
        <v>12</v>
      </c>
      <c r="L101" s="54">
        <v>12</v>
      </c>
      <c r="M101">
        <v>11</v>
      </c>
      <c r="N101">
        <v>11</v>
      </c>
      <c r="O101">
        <v>12</v>
      </c>
      <c r="P101" s="66">
        <f t="shared" si="2"/>
        <v>-2</v>
      </c>
      <c r="R101" s="14" t="s">
        <v>234</v>
      </c>
      <c r="T101" s="62">
        <f aca="true" t="shared" si="35" ref="T101:AE101">+IF(D101&lt;16,D40,0)</f>
        <v>180628</v>
      </c>
      <c r="U101" s="62">
        <f t="shared" si="35"/>
        <v>313400</v>
      </c>
      <c r="V101" s="62">
        <f t="shared" si="35"/>
        <v>631989</v>
      </c>
      <c r="W101" s="62">
        <f t="shared" si="35"/>
        <v>1441435</v>
      </c>
      <c r="X101" s="62">
        <f t="shared" si="35"/>
        <v>3184907</v>
      </c>
      <c r="Y101" s="62">
        <f t="shared" si="35"/>
        <v>4847031</v>
      </c>
      <c r="Z101" s="62">
        <f t="shared" si="35"/>
        <v>5978251</v>
      </c>
      <c r="AA101" s="62">
        <f t="shared" si="35"/>
        <v>8243856</v>
      </c>
      <c r="AB101" s="62">
        <f t="shared" si="35"/>
        <v>8777729</v>
      </c>
      <c r="AC101" s="62">
        <f t="shared" si="35"/>
        <v>9008456</v>
      </c>
      <c r="AD101" s="62">
        <f t="shared" si="35"/>
        <v>11554587</v>
      </c>
      <c r="AE101" s="62">
        <f t="shared" si="35"/>
        <v>10808039</v>
      </c>
    </row>
    <row r="102" spans="1:31" ht="12.75">
      <c r="A102" s="13" t="s">
        <v>92</v>
      </c>
      <c r="B102" s="14" t="s">
        <v>93</v>
      </c>
      <c r="D102">
        <v>15</v>
      </c>
      <c r="E102">
        <v>16</v>
      </c>
      <c r="F102">
        <v>17</v>
      </c>
      <c r="G102">
        <v>22</v>
      </c>
      <c r="H102" s="54">
        <v>24</v>
      </c>
      <c r="I102" s="56">
        <v>24</v>
      </c>
      <c r="J102" s="54">
        <v>24</v>
      </c>
      <c r="K102" s="54">
        <v>24</v>
      </c>
      <c r="L102" s="54">
        <v>24</v>
      </c>
      <c r="M102">
        <v>25</v>
      </c>
      <c r="N102">
        <v>24</v>
      </c>
      <c r="O102">
        <v>24</v>
      </c>
      <c r="P102" s="66">
        <f t="shared" si="2"/>
        <v>-9</v>
      </c>
      <c r="R102" s="14" t="s">
        <v>235</v>
      </c>
      <c r="T102" s="62">
        <f aca="true" t="shared" si="36" ref="T102:AE102">+IF(D102&lt;16,D41,0)</f>
        <v>132584</v>
      </c>
      <c r="U102" s="62">
        <f t="shared" si="36"/>
        <v>0</v>
      </c>
      <c r="V102" s="62">
        <f t="shared" si="36"/>
        <v>0</v>
      </c>
      <c r="W102" s="62">
        <f t="shared" si="36"/>
        <v>0</v>
      </c>
      <c r="X102" s="62">
        <f t="shared" si="36"/>
        <v>0</v>
      </c>
      <c r="Y102" s="62">
        <f t="shared" si="36"/>
        <v>0</v>
      </c>
      <c r="Z102" s="62">
        <f t="shared" si="36"/>
        <v>0</v>
      </c>
      <c r="AA102" s="62">
        <f t="shared" si="36"/>
        <v>0</v>
      </c>
      <c r="AB102" s="62">
        <f t="shared" si="36"/>
        <v>0</v>
      </c>
      <c r="AC102" s="62">
        <f t="shared" si="36"/>
        <v>0</v>
      </c>
      <c r="AD102" s="62">
        <f t="shared" si="36"/>
        <v>0</v>
      </c>
      <c r="AE102" s="62">
        <f t="shared" si="36"/>
        <v>0</v>
      </c>
    </row>
    <row r="103" spans="1:31" ht="12.75">
      <c r="A103" s="13" t="s">
        <v>94</v>
      </c>
      <c r="B103" s="14" t="s">
        <v>95</v>
      </c>
      <c r="D103">
        <v>44</v>
      </c>
      <c r="E103">
        <v>41</v>
      </c>
      <c r="F103">
        <v>41</v>
      </c>
      <c r="G103">
        <v>40</v>
      </c>
      <c r="H103" s="54">
        <v>42</v>
      </c>
      <c r="I103" s="56">
        <v>44</v>
      </c>
      <c r="J103" s="54">
        <v>44</v>
      </c>
      <c r="K103" s="54">
        <v>43</v>
      </c>
      <c r="L103" s="54">
        <v>44</v>
      </c>
      <c r="M103">
        <v>43</v>
      </c>
      <c r="N103">
        <v>44</v>
      </c>
      <c r="O103">
        <v>44</v>
      </c>
      <c r="P103" s="66">
        <f t="shared" si="2"/>
        <v>0</v>
      </c>
      <c r="R103" s="14" t="s">
        <v>236</v>
      </c>
      <c r="T103" s="62">
        <f aca="true" t="shared" si="37" ref="T103:AE103">+IF(D103&lt;16,D42,0)</f>
        <v>0</v>
      </c>
      <c r="U103" s="62">
        <f t="shared" si="37"/>
        <v>0</v>
      </c>
      <c r="V103" s="62">
        <f t="shared" si="37"/>
        <v>0</v>
      </c>
      <c r="W103" s="62">
        <f t="shared" si="37"/>
        <v>0</v>
      </c>
      <c r="X103" s="62">
        <f t="shared" si="37"/>
        <v>0</v>
      </c>
      <c r="Y103" s="62">
        <f t="shared" si="37"/>
        <v>0</v>
      </c>
      <c r="Z103" s="62">
        <f t="shared" si="37"/>
        <v>0</v>
      </c>
      <c r="AA103" s="62">
        <f t="shared" si="37"/>
        <v>0</v>
      </c>
      <c r="AB103" s="62">
        <f t="shared" si="37"/>
        <v>0</v>
      </c>
      <c r="AC103" s="62">
        <f t="shared" si="37"/>
        <v>0</v>
      </c>
      <c r="AD103" s="62">
        <f t="shared" si="37"/>
        <v>0</v>
      </c>
      <c r="AE103" s="62">
        <f t="shared" si="37"/>
        <v>0</v>
      </c>
    </row>
    <row r="104" spans="1:31" ht="12.75">
      <c r="A104" s="13" t="s">
        <v>96</v>
      </c>
      <c r="B104" s="14" t="s">
        <v>97</v>
      </c>
      <c r="D104">
        <v>37</v>
      </c>
      <c r="E104">
        <v>37</v>
      </c>
      <c r="F104">
        <v>37</v>
      </c>
      <c r="G104">
        <v>36</v>
      </c>
      <c r="H104" s="54">
        <v>37</v>
      </c>
      <c r="I104" s="56">
        <v>37</v>
      </c>
      <c r="J104" s="54">
        <v>37</v>
      </c>
      <c r="K104" s="54">
        <v>37</v>
      </c>
      <c r="L104" s="54">
        <v>37</v>
      </c>
      <c r="M104">
        <v>37</v>
      </c>
      <c r="N104">
        <v>38</v>
      </c>
      <c r="O104">
        <v>36</v>
      </c>
      <c r="P104" s="66">
        <f t="shared" si="2"/>
        <v>1</v>
      </c>
      <c r="R104" s="14" t="s">
        <v>237</v>
      </c>
      <c r="T104" s="62">
        <f aca="true" t="shared" si="38" ref="T104:AE104">+IF(D104&lt;16,D43,0)</f>
        <v>0</v>
      </c>
      <c r="U104" s="62">
        <f t="shared" si="38"/>
        <v>0</v>
      </c>
      <c r="V104" s="62">
        <f t="shared" si="38"/>
        <v>0</v>
      </c>
      <c r="W104" s="62">
        <f t="shared" si="38"/>
        <v>0</v>
      </c>
      <c r="X104" s="62">
        <f t="shared" si="38"/>
        <v>0</v>
      </c>
      <c r="Y104" s="62">
        <f t="shared" si="38"/>
        <v>0</v>
      </c>
      <c r="Z104" s="62">
        <f t="shared" si="38"/>
        <v>0</v>
      </c>
      <c r="AA104" s="62">
        <f t="shared" si="38"/>
        <v>0</v>
      </c>
      <c r="AB104" s="62">
        <f t="shared" si="38"/>
        <v>0</v>
      </c>
      <c r="AC104" s="62">
        <f t="shared" si="38"/>
        <v>0</v>
      </c>
      <c r="AD104" s="62">
        <f t="shared" si="38"/>
        <v>0</v>
      </c>
      <c r="AE104" s="62">
        <f t="shared" si="38"/>
        <v>0</v>
      </c>
    </row>
    <row r="105" spans="1:31" ht="12.75">
      <c r="A105" s="13" t="s">
        <v>98</v>
      </c>
      <c r="B105" s="14" t="s">
        <v>99</v>
      </c>
      <c r="D105">
        <v>22</v>
      </c>
      <c r="E105">
        <v>22</v>
      </c>
      <c r="F105">
        <v>25</v>
      </c>
      <c r="G105">
        <v>24</v>
      </c>
      <c r="H105" s="54">
        <v>26</v>
      </c>
      <c r="I105" s="56">
        <v>26</v>
      </c>
      <c r="J105" s="54">
        <v>26</v>
      </c>
      <c r="K105" s="54">
        <v>28</v>
      </c>
      <c r="L105" s="54">
        <v>28</v>
      </c>
      <c r="M105">
        <v>28</v>
      </c>
      <c r="N105">
        <v>27</v>
      </c>
      <c r="O105">
        <v>27</v>
      </c>
      <c r="P105" s="66">
        <f t="shared" si="2"/>
        <v>-5</v>
      </c>
      <c r="R105" s="14" t="s">
        <v>238</v>
      </c>
      <c r="T105" s="62">
        <f aca="true" t="shared" si="39" ref="T105:AE105">+IF(D105&lt;16,D44,0)</f>
        <v>0</v>
      </c>
      <c r="U105" s="62">
        <f t="shared" si="39"/>
        <v>0</v>
      </c>
      <c r="V105" s="62">
        <f t="shared" si="39"/>
        <v>0</v>
      </c>
      <c r="W105" s="62">
        <f t="shared" si="39"/>
        <v>0</v>
      </c>
      <c r="X105" s="62">
        <f t="shared" si="39"/>
        <v>0</v>
      </c>
      <c r="Y105" s="62">
        <f t="shared" si="39"/>
        <v>0</v>
      </c>
      <c r="Z105" s="62">
        <f t="shared" si="39"/>
        <v>0</v>
      </c>
      <c r="AA105" s="62">
        <f t="shared" si="39"/>
        <v>0</v>
      </c>
      <c r="AB105" s="62">
        <f t="shared" si="39"/>
        <v>0</v>
      </c>
      <c r="AC105" s="62">
        <f t="shared" si="39"/>
        <v>0</v>
      </c>
      <c r="AD105" s="62">
        <f t="shared" si="39"/>
        <v>0</v>
      </c>
      <c r="AE105" s="62">
        <f t="shared" si="39"/>
        <v>0</v>
      </c>
    </row>
    <row r="106" spans="1:31" ht="12.75">
      <c r="A106" s="13" t="s">
        <v>100</v>
      </c>
      <c r="B106" s="14" t="s">
        <v>101</v>
      </c>
      <c r="D106">
        <v>43</v>
      </c>
      <c r="E106">
        <v>42</v>
      </c>
      <c r="F106">
        <v>42</v>
      </c>
      <c r="G106">
        <v>42</v>
      </c>
      <c r="H106" s="54">
        <v>44</v>
      </c>
      <c r="I106" s="56">
        <v>43</v>
      </c>
      <c r="J106" s="54">
        <v>45</v>
      </c>
      <c r="K106" s="54">
        <v>46</v>
      </c>
      <c r="L106" s="54">
        <v>45</v>
      </c>
      <c r="M106">
        <v>46</v>
      </c>
      <c r="N106">
        <v>46</v>
      </c>
      <c r="O106">
        <v>46</v>
      </c>
      <c r="P106" s="66">
        <f t="shared" si="2"/>
        <v>-3</v>
      </c>
      <c r="R106" s="14" t="s">
        <v>239</v>
      </c>
      <c r="T106" s="62">
        <f aca="true" t="shared" si="40" ref="T106:AE106">+IF(D106&lt;16,D45,0)</f>
        <v>0</v>
      </c>
      <c r="U106" s="62">
        <f t="shared" si="40"/>
        <v>0</v>
      </c>
      <c r="V106" s="62">
        <f t="shared" si="40"/>
        <v>0</v>
      </c>
      <c r="W106" s="62">
        <f t="shared" si="40"/>
        <v>0</v>
      </c>
      <c r="X106" s="62">
        <f t="shared" si="40"/>
        <v>0</v>
      </c>
      <c r="Y106" s="62">
        <f t="shared" si="40"/>
        <v>0</v>
      </c>
      <c r="Z106" s="62">
        <f t="shared" si="40"/>
        <v>0</v>
      </c>
      <c r="AA106" s="62">
        <f t="shared" si="40"/>
        <v>0</v>
      </c>
      <c r="AB106" s="62">
        <f t="shared" si="40"/>
        <v>0</v>
      </c>
      <c r="AC106" s="62">
        <f t="shared" si="40"/>
        <v>0</v>
      </c>
      <c r="AD106" s="62">
        <f t="shared" si="40"/>
        <v>0</v>
      </c>
      <c r="AE106" s="62">
        <f t="shared" si="40"/>
        <v>0</v>
      </c>
    </row>
    <row r="107" spans="1:31" ht="12.75">
      <c r="A107" s="19" t="s">
        <v>102</v>
      </c>
      <c r="B107" s="20" t="s">
        <v>103</v>
      </c>
      <c r="D107">
        <v>6</v>
      </c>
      <c r="E107">
        <v>7</v>
      </c>
      <c r="F107">
        <v>7</v>
      </c>
      <c r="G107">
        <v>8</v>
      </c>
      <c r="H107" s="54">
        <v>8</v>
      </c>
      <c r="I107" s="56">
        <v>9</v>
      </c>
      <c r="J107" s="54">
        <v>9</v>
      </c>
      <c r="K107" s="54">
        <v>9</v>
      </c>
      <c r="L107" s="54">
        <v>9</v>
      </c>
      <c r="M107">
        <v>9</v>
      </c>
      <c r="N107">
        <v>9</v>
      </c>
      <c r="O107">
        <v>9</v>
      </c>
      <c r="P107" s="66">
        <f t="shared" si="2"/>
        <v>-3</v>
      </c>
      <c r="R107" s="20" t="s">
        <v>240</v>
      </c>
      <c r="T107" s="62">
        <f aca="true" t="shared" si="41" ref="T107:AE107">+IF(D107&lt;16,D46,0)</f>
        <v>307410</v>
      </c>
      <c r="U107" s="62">
        <f t="shared" si="41"/>
        <v>516590</v>
      </c>
      <c r="V107" s="62">
        <f t="shared" si="41"/>
        <v>921740</v>
      </c>
      <c r="W107" s="62">
        <f t="shared" si="41"/>
        <v>1996417</v>
      </c>
      <c r="X107" s="62">
        <f t="shared" si="41"/>
        <v>4478458</v>
      </c>
      <c r="Y107" s="62">
        <f t="shared" si="41"/>
        <v>7573498</v>
      </c>
      <c r="Z107" s="62">
        <f t="shared" si="41"/>
        <v>9050950</v>
      </c>
      <c r="AA107" s="62">
        <f t="shared" si="41"/>
        <v>11762365</v>
      </c>
      <c r="AB107" s="62">
        <f t="shared" si="41"/>
        <v>13568000</v>
      </c>
      <c r="AC107" s="62">
        <f t="shared" si="41"/>
        <v>13764305</v>
      </c>
      <c r="AD107" s="62">
        <f t="shared" si="41"/>
        <v>18002790</v>
      </c>
      <c r="AE107" s="62">
        <f t="shared" si="41"/>
        <v>18041898</v>
      </c>
    </row>
    <row r="108" spans="1:31" ht="12.75">
      <c r="A108" s="13" t="s">
        <v>104</v>
      </c>
      <c r="B108" s="14" t="s">
        <v>105</v>
      </c>
      <c r="D108">
        <v>36</v>
      </c>
      <c r="E108">
        <v>38</v>
      </c>
      <c r="F108">
        <v>40</v>
      </c>
      <c r="G108">
        <v>43</v>
      </c>
      <c r="H108" s="54">
        <v>43</v>
      </c>
      <c r="I108" s="56">
        <v>41</v>
      </c>
      <c r="J108" s="54">
        <v>43</v>
      </c>
      <c r="K108" s="54">
        <v>44</v>
      </c>
      <c r="L108" s="54">
        <v>43</v>
      </c>
      <c r="M108">
        <v>44</v>
      </c>
      <c r="N108">
        <v>43</v>
      </c>
      <c r="O108">
        <v>43</v>
      </c>
      <c r="P108" s="66">
        <f t="shared" si="2"/>
        <v>-7</v>
      </c>
      <c r="R108" s="14" t="s">
        <v>241</v>
      </c>
      <c r="T108" s="62">
        <f aca="true" t="shared" si="42" ref="T108:AE108">+IF(D108&lt;16,D47,0)</f>
        <v>0</v>
      </c>
      <c r="U108" s="62">
        <f t="shared" si="42"/>
        <v>0</v>
      </c>
      <c r="V108" s="62">
        <f t="shared" si="42"/>
        <v>0</v>
      </c>
      <c r="W108" s="62">
        <f t="shared" si="42"/>
        <v>0</v>
      </c>
      <c r="X108" s="62">
        <f t="shared" si="42"/>
        <v>0</v>
      </c>
      <c r="Y108" s="62">
        <f t="shared" si="42"/>
        <v>0</v>
      </c>
      <c r="Z108" s="62">
        <f t="shared" si="42"/>
        <v>0</v>
      </c>
      <c r="AA108" s="62">
        <f t="shared" si="42"/>
        <v>0</v>
      </c>
      <c r="AB108" s="62">
        <f t="shared" si="42"/>
        <v>0</v>
      </c>
      <c r="AC108" s="62">
        <f t="shared" si="42"/>
        <v>0</v>
      </c>
      <c r="AD108" s="62">
        <f t="shared" si="42"/>
        <v>0</v>
      </c>
      <c r="AE108" s="62">
        <f t="shared" si="42"/>
        <v>0</v>
      </c>
    </row>
    <row r="109" spans="1:31" ht="12.75">
      <c r="A109" s="13" t="s">
        <v>106</v>
      </c>
      <c r="B109" s="14" t="s">
        <v>107</v>
      </c>
      <c r="D109">
        <v>24</v>
      </c>
      <c r="E109">
        <v>26</v>
      </c>
      <c r="F109">
        <v>26</v>
      </c>
      <c r="G109">
        <v>26</v>
      </c>
      <c r="H109" s="54">
        <v>27</v>
      </c>
      <c r="I109" s="56">
        <v>27</v>
      </c>
      <c r="J109" s="54">
        <v>29</v>
      </c>
      <c r="K109" s="54">
        <v>30</v>
      </c>
      <c r="L109" s="54">
        <v>31</v>
      </c>
      <c r="M109">
        <v>31</v>
      </c>
      <c r="N109">
        <v>32</v>
      </c>
      <c r="O109">
        <v>29</v>
      </c>
      <c r="P109" s="66">
        <f t="shared" si="2"/>
        <v>-5</v>
      </c>
      <c r="R109" s="14" t="s">
        <v>242</v>
      </c>
      <c r="T109" s="62">
        <f aca="true" t="shared" si="43" ref="T109:AE109">+IF(D109&lt;16,D48,0)</f>
        <v>0</v>
      </c>
      <c r="U109" s="62">
        <f t="shared" si="43"/>
        <v>0</v>
      </c>
      <c r="V109" s="62">
        <f t="shared" si="43"/>
        <v>0</v>
      </c>
      <c r="W109" s="62">
        <f t="shared" si="43"/>
        <v>0</v>
      </c>
      <c r="X109" s="62">
        <f t="shared" si="43"/>
        <v>0</v>
      </c>
      <c r="Y109" s="62">
        <f t="shared" si="43"/>
        <v>0</v>
      </c>
      <c r="Z109" s="62">
        <f t="shared" si="43"/>
        <v>0</v>
      </c>
      <c r="AA109" s="62">
        <f t="shared" si="43"/>
        <v>0</v>
      </c>
      <c r="AB109" s="62">
        <f t="shared" si="43"/>
        <v>0</v>
      </c>
      <c r="AC109" s="62">
        <f t="shared" si="43"/>
        <v>0</v>
      </c>
      <c r="AD109" s="62">
        <f t="shared" si="43"/>
        <v>0</v>
      </c>
      <c r="AE109" s="62">
        <f t="shared" si="43"/>
        <v>0</v>
      </c>
    </row>
    <row r="110" spans="1:31" ht="12.75">
      <c r="A110" s="13" t="s">
        <v>108</v>
      </c>
      <c r="B110" s="14" t="s">
        <v>109</v>
      </c>
      <c r="D110">
        <v>20</v>
      </c>
      <c r="E110">
        <v>25</v>
      </c>
      <c r="F110">
        <v>23</v>
      </c>
      <c r="G110">
        <v>25</v>
      </c>
      <c r="H110" s="54">
        <v>23</v>
      </c>
      <c r="I110" s="56">
        <v>23</v>
      </c>
      <c r="J110" s="54">
        <v>23</v>
      </c>
      <c r="K110" s="54">
        <v>23</v>
      </c>
      <c r="L110" s="54">
        <v>23</v>
      </c>
      <c r="M110">
        <v>23</v>
      </c>
      <c r="N110">
        <v>25</v>
      </c>
      <c r="O110">
        <v>25</v>
      </c>
      <c r="P110" s="66">
        <f t="shared" si="2"/>
        <v>-5</v>
      </c>
      <c r="R110" s="14" t="s">
        <v>243</v>
      </c>
      <c r="T110" s="62">
        <f aca="true" t="shared" si="44" ref="T110:AE110">+IF(D110&lt;16,D49,0)</f>
        <v>0</v>
      </c>
      <c r="U110" s="62">
        <f t="shared" si="44"/>
        <v>0</v>
      </c>
      <c r="V110" s="62">
        <f t="shared" si="44"/>
        <v>0</v>
      </c>
      <c r="W110" s="62">
        <f t="shared" si="44"/>
        <v>0</v>
      </c>
      <c r="X110" s="62">
        <f t="shared" si="44"/>
        <v>0</v>
      </c>
      <c r="Y110" s="62">
        <f t="shared" si="44"/>
        <v>0</v>
      </c>
      <c r="Z110" s="62">
        <f t="shared" si="44"/>
        <v>0</v>
      </c>
      <c r="AA110" s="62">
        <f t="shared" si="44"/>
        <v>0</v>
      </c>
      <c r="AB110" s="62">
        <f t="shared" si="44"/>
        <v>0</v>
      </c>
      <c r="AC110" s="62">
        <f t="shared" si="44"/>
        <v>0</v>
      </c>
      <c r="AD110" s="62">
        <f t="shared" si="44"/>
        <v>0</v>
      </c>
      <c r="AE110" s="62">
        <f t="shared" si="44"/>
        <v>0</v>
      </c>
    </row>
    <row r="111" spans="1:31" ht="12.75">
      <c r="A111" s="13" t="s">
        <v>110</v>
      </c>
      <c r="B111" s="14" t="s">
        <v>111</v>
      </c>
      <c r="D111">
        <v>34</v>
      </c>
      <c r="E111">
        <v>34</v>
      </c>
      <c r="F111">
        <v>35</v>
      </c>
      <c r="G111">
        <v>38</v>
      </c>
      <c r="H111" s="54">
        <v>36</v>
      </c>
      <c r="I111" s="56">
        <v>36</v>
      </c>
      <c r="J111" s="54">
        <v>35</v>
      </c>
      <c r="K111" s="54">
        <v>35</v>
      </c>
      <c r="L111" s="54">
        <v>35</v>
      </c>
      <c r="M111">
        <v>34</v>
      </c>
      <c r="N111">
        <v>31</v>
      </c>
      <c r="O111">
        <v>31</v>
      </c>
      <c r="P111" s="66">
        <f t="shared" si="2"/>
        <v>3</v>
      </c>
      <c r="R111" s="14" t="s">
        <v>244</v>
      </c>
      <c r="T111" s="62">
        <f aca="true" t="shared" si="45" ref="T111:AE111">+IF(D111&lt;16,D50,0)</f>
        <v>0</v>
      </c>
      <c r="U111" s="62">
        <f t="shared" si="45"/>
        <v>0</v>
      </c>
      <c r="V111" s="62">
        <f t="shared" si="45"/>
        <v>0</v>
      </c>
      <c r="W111" s="62">
        <f t="shared" si="45"/>
        <v>0</v>
      </c>
      <c r="X111" s="62">
        <f t="shared" si="45"/>
        <v>0</v>
      </c>
      <c r="Y111" s="62">
        <f t="shared" si="45"/>
        <v>0</v>
      </c>
      <c r="Z111" s="62">
        <f t="shared" si="45"/>
        <v>0</v>
      </c>
      <c r="AA111" s="62">
        <f t="shared" si="45"/>
        <v>0</v>
      </c>
      <c r="AB111" s="62">
        <f t="shared" si="45"/>
        <v>0</v>
      </c>
      <c r="AC111" s="62">
        <f t="shared" si="45"/>
        <v>0</v>
      </c>
      <c r="AD111" s="62">
        <f t="shared" si="45"/>
        <v>0</v>
      </c>
      <c r="AE111" s="62">
        <f t="shared" si="45"/>
        <v>0</v>
      </c>
    </row>
    <row r="112" spans="1:31" ht="12.75">
      <c r="A112" s="13" t="s">
        <v>112</v>
      </c>
      <c r="B112" s="14" t="s">
        <v>113</v>
      </c>
      <c r="D112">
        <v>40</v>
      </c>
      <c r="E112">
        <v>40</v>
      </c>
      <c r="F112">
        <v>39</v>
      </c>
      <c r="G112">
        <v>39</v>
      </c>
      <c r="H112" s="54">
        <v>39</v>
      </c>
      <c r="I112" s="56">
        <v>39</v>
      </c>
      <c r="J112" s="54">
        <v>41</v>
      </c>
      <c r="K112" s="54">
        <v>40</v>
      </c>
      <c r="L112" s="54">
        <v>39</v>
      </c>
      <c r="M112">
        <v>40</v>
      </c>
      <c r="N112">
        <v>40</v>
      </c>
      <c r="O112">
        <v>40</v>
      </c>
      <c r="P112" s="66">
        <f t="shared" si="2"/>
        <v>0</v>
      </c>
      <c r="R112" s="14" t="s">
        <v>245</v>
      </c>
      <c r="T112" s="62">
        <f aca="true" t="shared" si="46" ref="T112:AE112">+IF(D112&lt;16,D51,0)</f>
        <v>0</v>
      </c>
      <c r="U112" s="62">
        <f t="shared" si="46"/>
        <v>0</v>
      </c>
      <c r="V112" s="62">
        <f t="shared" si="46"/>
        <v>0</v>
      </c>
      <c r="W112" s="62">
        <f t="shared" si="46"/>
        <v>0</v>
      </c>
      <c r="X112" s="62">
        <f t="shared" si="46"/>
        <v>0</v>
      </c>
      <c r="Y112" s="62">
        <f t="shared" si="46"/>
        <v>0</v>
      </c>
      <c r="Z112" s="62">
        <f t="shared" si="46"/>
        <v>0</v>
      </c>
      <c r="AA112" s="62">
        <f t="shared" si="46"/>
        <v>0</v>
      </c>
      <c r="AB112" s="62">
        <f t="shared" si="46"/>
        <v>0</v>
      </c>
      <c r="AC112" s="62">
        <f t="shared" si="46"/>
        <v>0</v>
      </c>
      <c r="AD112" s="62">
        <f t="shared" si="46"/>
        <v>0</v>
      </c>
      <c r="AE112" s="62">
        <f t="shared" si="46"/>
        <v>0</v>
      </c>
    </row>
    <row r="113" spans="1:31" ht="12.75">
      <c r="A113" s="13" t="s">
        <v>114</v>
      </c>
      <c r="B113" s="14" t="s">
        <v>115</v>
      </c>
      <c r="D113">
        <v>27</v>
      </c>
      <c r="E113">
        <v>27</v>
      </c>
      <c r="F113">
        <v>27</v>
      </c>
      <c r="G113">
        <v>27</v>
      </c>
      <c r="H113" s="54">
        <v>25</v>
      </c>
      <c r="I113" s="56">
        <v>25</v>
      </c>
      <c r="J113" s="54">
        <v>25</v>
      </c>
      <c r="K113" s="54">
        <v>26</v>
      </c>
      <c r="L113" s="54">
        <v>26</v>
      </c>
      <c r="M113">
        <v>26</v>
      </c>
      <c r="N113">
        <v>26</v>
      </c>
      <c r="O113">
        <v>26</v>
      </c>
      <c r="P113" s="66">
        <f t="shared" si="2"/>
        <v>1</v>
      </c>
      <c r="R113" s="14" t="s">
        <v>246</v>
      </c>
      <c r="T113" s="62">
        <f aca="true" t="shared" si="47" ref="T113:AE113">+IF(D113&lt;16,D52,0)</f>
        <v>0</v>
      </c>
      <c r="U113" s="62">
        <f t="shared" si="47"/>
        <v>0</v>
      </c>
      <c r="V113" s="62">
        <f t="shared" si="47"/>
        <v>0</v>
      </c>
      <c r="W113" s="62">
        <f t="shared" si="47"/>
        <v>0</v>
      </c>
      <c r="X113" s="62">
        <f t="shared" si="47"/>
        <v>0</v>
      </c>
      <c r="Y113" s="62">
        <f t="shared" si="47"/>
        <v>0</v>
      </c>
      <c r="Z113" s="62">
        <f t="shared" si="47"/>
        <v>0</v>
      </c>
      <c r="AA113" s="62">
        <f t="shared" si="47"/>
        <v>0</v>
      </c>
      <c r="AB113" s="62">
        <f t="shared" si="47"/>
        <v>0</v>
      </c>
      <c r="AC113" s="62">
        <f t="shared" si="47"/>
        <v>0</v>
      </c>
      <c r="AD113" s="62">
        <f t="shared" si="47"/>
        <v>0</v>
      </c>
      <c r="AE113" s="62">
        <f t="shared" si="47"/>
        <v>0</v>
      </c>
    </row>
    <row r="114" spans="1:31" ht="12.75">
      <c r="A114" s="19" t="s">
        <v>116</v>
      </c>
      <c r="B114" s="20" t="s">
        <v>117</v>
      </c>
      <c r="D114">
        <v>47</v>
      </c>
      <c r="E114">
        <v>47</v>
      </c>
      <c r="F114">
        <v>46</v>
      </c>
      <c r="G114">
        <v>46</v>
      </c>
      <c r="H114" s="54">
        <v>40</v>
      </c>
      <c r="I114" s="56">
        <v>40</v>
      </c>
      <c r="J114" s="54">
        <v>39</v>
      </c>
      <c r="K114" s="54">
        <v>38</v>
      </c>
      <c r="L114" s="54">
        <v>38</v>
      </c>
      <c r="M114">
        <v>38</v>
      </c>
      <c r="N114">
        <v>39</v>
      </c>
      <c r="O114">
        <v>35</v>
      </c>
      <c r="P114" s="66">
        <f t="shared" si="2"/>
        <v>12</v>
      </c>
      <c r="R114" s="20" t="s">
        <v>247</v>
      </c>
      <c r="T114" s="62">
        <f aca="true" t="shared" si="48" ref="T114:AE114">+IF(D114&lt;16,D53,0)</f>
        <v>0</v>
      </c>
      <c r="U114" s="62">
        <f t="shared" si="48"/>
        <v>0</v>
      </c>
      <c r="V114" s="62">
        <f t="shared" si="48"/>
        <v>0</v>
      </c>
      <c r="W114" s="62">
        <f t="shared" si="48"/>
        <v>0</v>
      </c>
      <c r="X114" s="62">
        <f t="shared" si="48"/>
        <v>0</v>
      </c>
      <c r="Y114" s="62">
        <f t="shared" si="48"/>
        <v>0</v>
      </c>
      <c r="Z114" s="62">
        <f t="shared" si="48"/>
        <v>0</v>
      </c>
      <c r="AA114" s="62">
        <f t="shared" si="48"/>
        <v>0</v>
      </c>
      <c r="AB114" s="62">
        <f t="shared" si="48"/>
        <v>0</v>
      </c>
      <c r="AC114" s="62">
        <f t="shared" si="48"/>
        <v>0</v>
      </c>
      <c r="AD114" s="62">
        <f t="shared" si="48"/>
        <v>0</v>
      </c>
      <c r="AE114" s="62">
        <f t="shared" si="48"/>
        <v>0</v>
      </c>
    </row>
    <row r="115" spans="9:31" ht="12.75">
      <c r="I115" s="57"/>
      <c r="T115" s="61">
        <f>SUM(T68:T114)</f>
        <v>4573114</v>
      </c>
      <c r="U115" s="61">
        <f aca="true" t="shared" si="49" ref="U115:AE115">SUM(U68:U114)</f>
        <v>8616342</v>
      </c>
      <c r="V115" s="61">
        <f t="shared" si="49"/>
        <v>17862659</v>
      </c>
      <c r="W115" s="61">
        <f t="shared" si="49"/>
        <v>41448888</v>
      </c>
      <c r="X115" s="61">
        <f t="shared" si="49"/>
        <v>85953917</v>
      </c>
      <c r="Y115" s="61">
        <f t="shared" si="49"/>
        <v>137537736</v>
      </c>
      <c r="Z115" s="61">
        <f t="shared" si="49"/>
        <v>184306913</v>
      </c>
      <c r="AA115" s="61">
        <f t="shared" si="49"/>
        <v>255106606</v>
      </c>
      <c r="AB115" s="61">
        <f t="shared" si="49"/>
        <v>273068610</v>
      </c>
      <c r="AC115" s="61">
        <f t="shared" si="49"/>
        <v>274649924</v>
      </c>
      <c r="AD115" s="61">
        <f t="shared" si="49"/>
        <v>368090043</v>
      </c>
      <c r="AE115" s="61">
        <f t="shared" si="49"/>
        <v>346640534</v>
      </c>
    </row>
    <row r="116" spans="9:31" ht="12.75">
      <c r="I116" s="57"/>
      <c r="R116" s="52"/>
      <c r="T116" s="63">
        <f>+T115/T67*100</f>
        <v>62.615984902434185</v>
      </c>
      <c r="U116" s="63">
        <f aca="true" t="shared" si="50" ref="U116:AE116">+U115/U67*100</f>
        <v>66.76946710688131</v>
      </c>
      <c r="V116" s="63">
        <f t="shared" si="50"/>
        <v>68.43102137825458</v>
      </c>
      <c r="W116" s="63">
        <f t="shared" si="50"/>
        <v>70.20044228989451</v>
      </c>
      <c r="X116" s="63">
        <f t="shared" si="50"/>
        <v>68.66860275340319</v>
      </c>
      <c r="Y116" s="63">
        <f t="shared" si="50"/>
        <v>68.7462882816139</v>
      </c>
      <c r="Z116" s="63">
        <f t="shared" si="50"/>
        <v>69.05933473137958</v>
      </c>
      <c r="AA116" s="63">
        <f t="shared" si="50"/>
        <v>70.16644204268296</v>
      </c>
      <c r="AB116" s="63">
        <f t="shared" si="50"/>
        <v>69.29829220421408</v>
      </c>
      <c r="AC116" s="63">
        <f t="shared" si="50"/>
        <v>69.42278300511805</v>
      </c>
      <c r="AD116" s="63">
        <f t="shared" si="50"/>
        <v>70.26885539779431</v>
      </c>
      <c r="AE116" s="63">
        <f t="shared" si="50"/>
        <v>69.93828702191361</v>
      </c>
    </row>
    <row r="117" spans="2:16" ht="12.75">
      <c r="B117" s="52" t="s">
        <v>281</v>
      </c>
      <c r="D117" s="61">
        <f>+T116</f>
        <v>62.615984902434185</v>
      </c>
      <c r="E117" s="64">
        <f aca="true" t="shared" si="51" ref="E117:O117">+U116</f>
        <v>66.76946710688131</v>
      </c>
      <c r="F117" s="64">
        <f t="shared" si="51"/>
        <v>68.43102137825458</v>
      </c>
      <c r="G117" s="64">
        <f t="shared" si="51"/>
        <v>70.20044228989451</v>
      </c>
      <c r="H117" s="64">
        <f t="shared" si="51"/>
        <v>68.66860275340319</v>
      </c>
      <c r="I117" s="65">
        <f t="shared" si="51"/>
        <v>68.7462882816139</v>
      </c>
      <c r="J117" s="64">
        <f t="shared" si="51"/>
        <v>69.05933473137958</v>
      </c>
      <c r="K117" s="64">
        <f t="shared" si="51"/>
        <v>70.16644204268296</v>
      </c>
      <c r="L117" s="64">
        <f t="shared" si="51"/>
        <v>69.29829220421408</v>
      </c>
      <c r="M117" s="64">
        <f t="shared" si="51"/>
        <v>69.42278300511805</v>
      </c>
      <c r="N117" s="64">
        <f t="shared" si="51"/>
        <v>70.26885539779431</v>
      </c>
      <c r="O117" s="64">
        <f t="shared" si="51"/>
        <v>69.93828702191361</v>
      </c>
      <c r="P117" s="64"/>
    </row>
    <row r="118" spans="2:9" ht="12.75">
      <c r="B118" s="52" t="s">
        <v>282</v>
      </c>
      <c r="I118" s="57"/>
    </row>
    <row r="119" ht="12.75">
      <c r="I119" s="57"/>
    </row>
    <row r="120" spans="2:16" ht="12.75">
      <c r="B120" s="52" t="s">
        <v>248</v>
      </c>
      <c r="D120" s="51">
        <v>1955</v>
      </c>
      <c r="E120" s="51">
        <v>1960</v>
      </c>
      <c r="F120" s="51">
        <v>1965</v>
      </c>
      <c r="G120" s="51">
        <v>1970</v>
      </c>
      <c r="H120">
        <v>1975</v>
      </c>
      <c r="I120" s="58">
        <v>1980</v>
      </c>
      <c r="J120" s="51">
        <v>1985</v>
      </c>
      <c r="K120" s="51">
        <v>1990</v>
      </c>
      <c r="L120" s="51">
        <v>1995</v>
      </c>
      <c r="M120">
        <v>2000</v>
      </c>
      <c r="N120" s="51">
        <v>2005</v>
      </c>
      <c r="O120" s="51">
        <v>2010</v>
      </c>
      <c r="P120" s="51"/>
    </row>
    <row r="121" spans="2:15" ht="12.75">
      <c r="B121" s="51">
        <v>1</v>
      </c>
      <c r="D121" t="s">
        <v>249</v>
      </c>
      <c r="E121" t="s">
        <v>249</v>
      </c>
      <c r="F121" t="s">
        <v>249</v>
      </c>
      <c r="G121" t="s">
        <v>249</v>
      </c>
      <c r="H121" t="s">
        <v>249</v>
      </c>
      <c r="I121" s="57" t="s">
        <v>249</v>
      </c>
      <c r="J121" t="s">
        <v>249</v>
      </c>
      <c r="K121" t="s">
        <v>249</v>
      </c>
      <c r="L121" t="s">
        <v>249</v>
      </c>
      <c r="M121" t="s">
        <v>249</v>
      </c>
      <c r="N121" t="s">
        <v>249</v>
      </c>
      <c r="O121" t="s">
        <v>249</v>
      </c>
    </row>
    <row r="122" spans="2:15" ht="12.75">
      <c r="B122" s="51">
        <v>2</v>
      </c>
      <c r="D122" t="s">
        <v>250</v>
      </c>
      <c r="E122" t="s">
        <v>250</v>
      </c>
      <c r="F122" t="s">
        <v>250</v>
      </c>
      <c r="G122" t="s">
        <v>250</v>
      </c>
      <c r="H122" t="s">
        <v>250</v>
      </c>
      <c r="I122" s="57" t="s">
        <v>250</v>
      </c>
      <c r="J122" t="s">
        <v>250</v>
      </c>
      <c r="K122" t="s">
        <v>250</v>
      </c>
      <c r="L122" t="s">
        <v>250</v>
      </c>
      <c r="M122" t="s">
        <v>254</v>
      </c>
      <c r="N122" t="s">
        <v>250</v>
      </c>
      <c r="O122" t="s">
        <v>250</v>
      </c>
    </row>
    <row r="123" spans="2:15" ht="12.75">
      <c r="B123" s="51">
        <v>3</v>
      </c>
      <c r="D123" t="s">
        <v>251</v>
      </c>
      <c r="E123" t="s">
        <v>253</v>
      </c>
      <c r="F123" t="s">
        <v>253</v>
      </c>
      <c r="G123" t="s">
        <v>254</v>
      </c>
      <c r="H123" t="s">
        <v>254</v>
      </c>
      <c r="I123" s="57" t="s">
        <v>254</v>
      </c>
      <c r="J123" t="s">
        <v>254</v>
      </c>
      <c r="K123" t="s">
        <v>254</v>
      </c>
      <c r="L123" t="s">
        <v>254</v>
      </c>
      <c r="M123" t="s">
        <v>250</v>
      </c>
      <c r="N123" t="s">
        <v>253</v>
      </c>
      <c r="O123" t="s">
        <v>253</v>
      </c>
    </row>
    <row r="124" spans="2:15" ht="12.75">
      <c r="B124" s="51">
        <v>4</v>
      </c>
      <c r="D124" t="s">
        <v>252</v>
      </c>
      <c r="E124" t="s">
        <v>251</v>
      </c>
      <c r="F124" t="s">
        <v>254</v>
      </c>
      <c r="G124" t="s">
        <v>253</v>
      </c>
      <c r="H124" t="s">
        <v>253</v>
      </c>
      <c r="I124" s="57" t="s">
        <v>253</v>
      </c>
      <c r="J124" t="s">
        <v>253</v>
      </c>
      <c r="K124" t="s">
        <v>253</v>
      </c>
      <c r="L124" t="s">
        <v>253</v>
      </c>
      <c r="M124" t="s">
        <v>253</v>
      </c>
      <c r="N124" t="s">
        <v>254</v>
      </c>
      <c r="O124" t="s">
        <v>254</v>
      </c>
    </row>
    <row r="125" spans="2:15" ht="12.75">
      <c r="B125" s="51">
        <v>5</v>
      </c>
      <c r="D125" t="s">
        <v>253</v>
      </c>
      <c r="E125" t="s">
        <v>252</v>
      </c>
      <c r="F125" t="s">
        <v>252</v>
      </c>
      <c r="G125" t="s">
        <v>252</v>
      </c>
      <c r="H125" t="s">
        <v>252</v>
      </c>
      <c r="I125" s="57" t="s">
        <v>256</v>
      </c>
      <c r="J125" t="s">
        <v>256</v>
      </c>
      <c r="K125" t="s">
        <v>256</v>
      </c>
      <c r="L125" t="s">
        <v>256</v>
      </c>
      <c r="M125" t="s">
        <v>256</v>
      </c>
      <c r="N125" t="s">
        <v>256</v>
      </c>
      <c r="O125" t="s">
        <v>256</v>
      </c>
    </row>
    <row r="126" spans="2:15" ht="12.75">
      <c r="B126" s="51">
        <v>6</v>
      </c>
      <c r="D126" t="s">
        <v>255</v>
      </c>
      <c r="E126" t="s">
        <v>254</v>
      </c>
      <c r="F126" t="s">
        <v>251</v>
      </c>
      <c r="G126" t="s">
        <v>251</v>
      </c>
      <c r="H126" t="s">
        <v>251</v>
      </c>
      <c r="I126" s="57" t="s">
        <v>251</v>
      </c>
      <c r="J126" t="s">
        <v>252</v>
      </c>
      <c r="K126" t="s">
        <v>260</v>
      </c>
      <c r="L126" t="s">
        <v>260</v>
      </c>
      <c r="M126" t="s">
        <v>260</v>
      </c>
      <c r="N126" t="s">
        <v>251</v>
      </c>
      <c r="O126" t="s">
        <v>260</v>
      </c>
    </row>
    <row r="127" spans="2:15" ht="12.75">
      <c r="B127" s="51">
        <v>7</v>
      </c>
      <c r="D127" t="s">
        <v>254</v>
      </c>
      <c r="E127" t="s">
        <v>255</v>
      </c>
      <c r="F127" t="s">
        <v>255</v>
      </c>
      <c r="G127" t="s">
        <v>256</v>
      </c>
      <c r="H127" t="s">
        <v>256</v>
      </c>
      <c r="I127" s="57" t="s">
        <v>252</v>
      </c>
      <c r="J127" t="s">
        <v>260</v>
      </c>
      <c r="K127" t="s">
        <v>252</v>
      </c>
      <c r="L127" t="s">
        <v>252</v>
      </c>
      <c r="M127" t="s">
        <v>252</v>
      </c>
      <c r="N127" t="s">
        <v>260</v>
      </c>
      <c r="O127" t="s">
        <v>251</v>
      </c>
    </row>
    <row r="128" spans="2:15" ht="12.75">
      <c r="B128" s="51">
        <v>8</v>
      </c>
      <c r="D128" t="s">
        <v>257</v>
      </c>
      <c r="E128" t="s">
        <v>257</v>
      </c>
      <c r="F128" t="s">
        <v>256</v>
      </c>
      <c r="G128" t="s">
        <v>255</v>
      </c>
      <c r="H128" t="s">
        <v>255</v>
      </c>
      <c r="I128" s="57" t="s">
        <v>260</v>
      </c>
      <c r="J128" t="s">
        <v>251</v>
      </c>
      <c r="K128" t="s">
        <v>251</v>
      </c>
      <c r="L128" t="s">
        <v>251</v>
      </c>
      <c r="M128" t="s">
        <v>251</v>
      </c>
      <c r="N128" t="s">
        <v>252</v>
      </c>
      <c r="O128" t="s">
        <v>252</v>
      </c>
    </row>
    <row r="129" spans="2:15" ht="12.75">
      <c r="B129" s="51">
        <v>9</v>
      </c>
      <c r="D129" t="s">
        <v>258</v>
      </c>
      <c r="E129" t="s">
        <v>259</v>
      </c>
      <c r="F129" t="s">
        <v>257</v>
      </c>
      <c r="G129" t="s">
        <v>260</v>
      </c>
      <c r="H129" t="s">
        <v>260</v>
      </c>
      <c r="I129" s="57" t="s">
        <v>255</v>
      </c>
      <c r="J129" t="s">
        <v>255</v>
      </c>
      <c r="K129" t="s">
        <v>255</v>
      </c>
      <c r="L129" t="s">
        <v>255</v>
      </c>
      <c r="M129" t="s">
        <v>255</v>
      </c>
      <c r="N129" t="s">
        <v>255</v>
      </c>
      <c r="O129" t="s">
        <v>255</v>
      </c>
    </row>
    <row r="130" spans="2:15" ht="12.75">
      <c r="B130" s="51">
        <v>10</v>
      </c>
      <c r="D130" t="s">
        <v>259</v>
      </c>
      <c r="E130" t="s">
        <v>261</v>
      </c>
      <c r="F130" t="s">
        <v>260</v>
      </c>
      <c r="G130" t="s">
        <v>257</v>
      </c>
      <c r="H130" t="s">
        <v>257</v>
      </c>
      <c r="I130" s="57" t="s">
        <v>257</v>
      </c>
      <c r="J130" t="s">
        <v>257</v>
      </c>
      <c r="K130" t="s">
        <v>257</v>
      </c>
      <c r="L130" t="s">
        <v>257</v>
      </c>
      <c r="M130" t="s">
        <v>257</v>
      </c>
      <c r="N130" t="s">
        <v>257</v>
      </c>
      <c r="O130" t="s">
        <v>257</v>
      </c>
    </row>
    <row r="131" spans="2:15" ht="12.75">
      <c r="B131" s="51">
        <v>11</v>
      </c>
      <c r="D131" t="s">
        <v>261</v>
      </c>
      <c r="E131" t="s">
        <v>256</v>
      </c>
      <c r="F131" t="s">
        <v>259</v>
      </c>
      <c r="G131" t="s">
        <v>259</v>
      </c>
      <c r="H131" t="s">
        <v>259</v>
      </c>
      <c r="I131" s="57" t="s">
        <v>259</v>
      </c>
      <c r="J131" t="s">
        <v>263</v>
      </c>
      <c r="K131" t="s">
        <v>263</v>
      </c>
      <c r="L131" t="s">
        <v>263</v>
      </c>
      <c r="M131" t="s">
        <v>259</v>
      </c>
      <c r="N131" t="s">
        <v>259</v>
      </c>
      <c r="O131" t="s">
        <v>263</v>
      </c>
    </row>
    <row r="132" spans="2:15" ht="12.75">
      <c r="B132" s="51">
        <v>12</v>
      </c>
      <c r="D132" t="s">
        <v>256</v>
      </c>
      <c r="E132" t="s">
        <v>258</v>
      </c>
      <c r="F132" t="s">
        <v>261</v>
      </c>
      <c r="G132" t="s">
        <v>261</v>
      </c>
      <c r="H132" t="s">
        <v>261</v>
      </c>
      <c r="I132" s="57" t="s">
        <v>263</v>
      </c>
      <c r="J132" t="s">
        <v>259</v>
      </c>
      <c r="K132" t="s">
        <v>259</v>
      </c>
      <c r="L132" t="s">
        <v>259</v>
      </c>
      <c r="M132" t="s">
        <v>263</v>
      </c>
      <c r="N132" t="s">
        <v>263</v>
      </c>
      <c r="O132" t="s">
        <v>259</v>
      </c>
    </row>
    <row r="133" spans="2:15" ht="12.75">
      <c r="B133" s="51">
        <v>13</v>
      </c>
      <c r="D133" t="s">
        <v>260</v>
      </c>
      <c r="E133" t="s">
        <v>260</v>
      </c>
      <c r="F133" t="s">
        <v>258</v>
      </c>
      <c r="G133" t="s">
        <v>258</v>
      </c>
      <c r="H133" t="s">
        <v>263</v>
      </c>
      <c r="I133" s="57" t="s">
        <v>261</v>
      </c>
      <c r="J133" t="s">
        <v>261</v>
      </c>
      <c r="K133" t="s">
        <v>261</v>
      </c>
      <c r="L133" t="s">
        <v>261</v>
      </c>
      <c r="M133" t="s">
        <v>261</v>
      </c>
      <c r="N133" t="s">
        <v>261</v>
      </c>
      <c r="O133" t="s">
        <v>261</v>
      </c>
    </row>
    <row r="134" spans="2:15" ht="12.75">
      <c r="B134" s="51">
        <v>14</v>
      </c>
      <c r="D134" t="s">
        <v>262</v>
      </c>
      <c r="E134" t="s">
        <v>262</v>
      </c>
      <c r="F134" t="s">
        <v>262</v>
      </c>
      <c r="G134" t="s">
        <v>262</v>
      </c>
      <c r="H134" t="s">
        <v>258</v>
      </c>
      <c r="I134" s="57" t="s">
        <v>258</v>
      </c>
      <c r="J134" t="s">
        <v>258</v>
      </c>
      <c r="K134" t="s">
        <v>258</v>
      </c>
      <c r="L134" t="s">
        <v>258</v>
      </c>
      <c r="M134" t="s">
        <v>258</v>
      </c>
      <c r="N134" t="s">
        <v>258</v>
      </c>
      <c r="O134" t="s">
        <v>258</v>
      </c>
    </row>
    <row r="135" spans="2:15" ht="12.75">
      <c r="B135" s="51">
        <v>15</v>
      </c>
      <c r="D135" t="s">
        <v>264</v>
      </c>
      <c r="E135" t="s">
        <v>265</v>
      </c>
      <c r="F135" t="s">
        <v>265</v>
      </c>
      <c r="G135" t="s">
        <v>263</v>
      </c>
      <c r="H135" t="s">
        <v>262</v>
      </c>
      <c r="I135" s="57" t="s">
        <v>262</v>
      </c>
      <c r="J135" t="s">
        <v>262</v>
      </c>
      <c r="K135" t="s">
        <v>262</v>
      </c>
      <c r="L135" t="s">
        <v>262</v>
      </c>
      <c r="M135" t="s">
        <v>262</v>
      </c>
      <c r="N135" t="s">
        <v>272</v>
      </c>
      <c r="O135" t="s">
        <v>272</v>
      </c>
    </row>
    <row r="138" spans="4:15" ht="12.75">
      <c r="D138" t="s">
        <v>266</v>
      </c>
      <c r="E138" t="s">
        <v>266</v>
      </c>
      <c r="F138" t="s">
        <v>266</v>
      </c>
      <c r="G138" t="s">
        <v>266</v>
      </c>
      <c r="H138" t="s">
        <v>266</v>
      </c>
      <c r="I138" t="s">
        <v>266</v>
      </c>
      <c r="J138" t="s">
        <v>266</v>
      </c>
      <c r="K138" t="s">
        <v>266</v>
      </c>
      <c r="L138" t="s">
        <v>266</v>
      </c>
      <c r="M138" t="s">
        <v>266</v>
      </c>
      <c r="N138" t="s">
        <v>266</v>
      </c>
      <c r="O138" t="s">
        <v>266</v>
      </c>
    </row>
    <row r="139" spans="4:15" ht="12.75">
      <c r="D139" t="s">
        <v>267</v>
      </c>
      <c r="E139" t="s">
        <v>267</v>
      </c>
      <c r="F139" t="s">
        <v>267</v>
      </c>
      <c r="G139" t="s">
        <v>267</v>
      </c>
      <c r="H139" t="s">
        <v>267</v>
      </c>
      <c r="I139" t="s">
        <v>267</v>
      </c>
      <c r="J139" t="s">
        <v>267</v>
      </c>
      <c r="K139" t="s">
        <v>267</v>
      </c>
      <c r="L139" t="s">
        <v>267</v>
      </c>
      <c r="M139" t="s">
        <v>266</v>
      </c>
      <c r="N139" t="s">
        <v>267</v>
      </c>
      <c r="O139" t="s">
        <v>267</v>
      </c>
    </row>
    <row r="140" spans="4:15" ht="12.75">
      <c r="D140" t="s">
        <v>268</v>
      </c>
      <c r="E140" t="s">
        <v>269</v>
      </c>
      <c r="F140" t="s">
        <v>269</v>
      </c>
      <c r="G140" t="s">
        <v>266</v>
      </c>
      <c r="H140" t="s">
        <v>266</v>
      </c>
      <c r="I140" t="s">
        <v>266</v>
      </c>
      <c r="J140" t="s">
        <v>266</v>
      </c>
      <c r="K140" t="s">
        <v>266</v>
      </c>
      <c r="L140" t="s">
        <v>266</v>
      </c>
      <c r="M140" t="s">
        <v>267</v>
      </c>
      <c r="N140" t="s">
        <v>269</v>
      </c>
      <c r="O140" t="s">
        <v>269</v>
      </c>
    </row>
    <row r="141" spans="4:15" ht="12.75">
      <c r="D141" t="s">
        <v>267</v>
      </c>
      <c r="E141" t="s">
        <v>268</v>
      </c>
      <c r="F141" t="s">
        <v>266</v>
      </c>
      <c r="G141" t="s">
        <v>269</v>
      </c>
      <c r="H141" t="s">
        <v>269</v>
      </c>
      <c r="I141" t="s">
        <v>269</v>
      </c>
      <c r="J141" t="s">
        <v>269</v>
      </c>
      <c r="K141" t="s">
        <v>269</v>
      </c>
      <c r="L141" t="s">
        <v>269</v>
      </c>
      <c r="M141" t="s">
        <v>269</v>
      </c>
      <c r="N141" t="s">
        <v>266</v>
      </c>
      <c r="O141" t="s">
        <v>266</v>
      </c>
    </row>
    <row r="142" spans="4:15" ht="12.75">
      <c r="D142" t="s">
        <v>269</v>
      </c>
      <c r="E142" t="s">
        <v>267</v>
      </c>
      <c r="F142" t="s">
        <v>267</v>
      </c>
      <c r="G142" t="s">
        <v>267</v>
      </c>
      <c r="H142" t="s">
        <v>267</v>
      </c>
      <c r="I142" t="s">
        <v>266</v>
      </c>
      <c r="J142" t="s">
        <v>266</v>
      </c>
      <c r="K142" t="s">
        <v>266</v>
      </c>
      <c r="L142" t="s">
        <v>266</v>
      </c>
      <c r="M142" t="s">
        <v>266</v>
      </c>
      <c r="N142" t="s">
        <v>266</v>
      </c>
      <c r="O142" t="s">
        <v>266</v>
      </c>
    </row>
    <row r="143" spans="4:15" ht="12.75">
      <c r="D143" t="s">
        <v>270</v>
      </c>
      <c r="E143" t="s">
        <v>266</v>
      </c>
      <c r="F143" t="s">
        <v>268</v>
      </c>
      <c r="G143" t="s">
        <v>268</v>
      </c>
      <c r="H143" t="s">
        <v>268</v>
      </c>
      <c r="I143" t="s">
        <v>268</v>
      </c>
      <c r="J143" t="s">
        <v>267</v>
      </c>
      <c r="K143" t="s">
        <v>266</v>
      </c>
      <c r="L143" t="s">
        <v>266</v>
      </c>
      <c r="M143" t="s">
        <v>266</v>
      </c>
      <c r="N143" t="s">
        <v>268</v>
      </c>
      <c r="O143" t="s">
        <v>266</v>
      </c>
    </row>
    <row r="144" spans="4:15" ht="12.75">
      <c r="D144" t="s">
        <v>266</v>
      </c>
      <c r="E144" t="s">
        <v>270</v>
      </c>
      <c r="F144" t="s">
        <v>270</v>
      </c>
      <c r="G144" t="s">
        <v>266</v>
      </c>
      <c r="H144" t="s">
        <v>266</v>
      </c>
      <c r="I144" t="s">
        <v>267</v>
      </c>
      <c r="J144" t="s">
        <v>266</v>
      </c>
      <c r="K144" t="s">
        <v>267</v>
      </c>
      <c r="L144" t="s">
        <v>267</v>
      </c>
      <c r="M144" t="s">
        <v>267</v>
      </c>
      <c r="N144" t="s">
        <v>266</v>
      </c>
      <c r="O144" t="s">
        <v>268</v>
      </c>
    </row>
    <row r="145" spans="4:15" ht="12.75">
      <c r="D145" t="s">
        <v>269</v>
      </c>
      <c r="E145" t="s">
        <v>269</v>
      </c>
      <c r="F145" t="s">
        <v>266</v>
      </c>
      <c r="G145" t="s">
        <v>270</v>
      </c>
      <c r="H145" t="s">
        <v>270</v>
      </c>
      <c r="I145" t="s">
        <v>266</v>
      </c>
      <c r="J145" t="s">
        <v>268</v>
      </c>
      <c r="K145" t="s">
        <v>268</v>
      </c>
      <c r="L145" t="s">
        <v>268</v>
      </c>
      <c r="M145" t="s">
        <v>268</v>
      </c>
      <c r="N145" t="s">
        <v>267</v>
      </c>
      <c r="O145" t="s">
        <v>267</v>
      </c>
    </row>
    <row r="146" spans="4:15" ht="12.75">
      <c r="D146" t="s">
        <v>268</v>
      </c>
      <c r="E146" t="s">
        <v>271</v>
      </c>
      <c r="F146" t="s">
        <v>269</v>
      </c>
      <c r="G146" t="s">
        <v>266</v>
      </c>
      <c r="H146" t="s">
        <v>266</v>
      </c>
      <c r="I146" t="s">
        <v>270</v>
      </c>
      <c r="J146" t="s">
        <v>270</v>
      </c>
      <c r="K146" t="s">
        <v>270</v>
      </c>
      <c r="L146" t="s">
        <v>270</v>
      </c>
      <c r="M146" t="s">
        <v>270</v>
      </c>
      <c r="N146" t="s">
        <v>270</v>
      </c>
      <c r="O146" t="s">
        <v>270</v>
      </c>
    </row>
    <row r="147" spans="4:15" ht="12.75">
      <c r="D147" t="s">
        <v>271</v>
      </c>
      <c r="E147" t="s">
        <v>267</v>
      </c>
      <c r="F147" t="s">
        <v>266</v>
      </c>
      <c r="G147" t="s">
        <v>269</v>
      </c>
      <c r="H147" t="s">
        <v>269</v>
      </c>
      <c r="I147" t="s">
        <v>269</v>
      </c>
      <c r="J147" t="s">
        <v>269</v>
      </c>
      <c r="K147" t="s">
        <v>269</v>
      </c>
      <c r="L147" t="s">
        <v>269</v>
      </c>
      <c r="M147" t="s">
        <v>269</v>
      </c>
      <c r="N147" t="s">
        <v>269</v>
      </c>
      <c r="O147" t="s">
        <v>269</v>
      </c>
    </row>
    <row r="148" spans="4:15" ht="12.75">
      <c r="D148" t="s">
        <v>267</v>
      </c>
      <c r="E148" t="s">
        <v>266</v>
      </c>
      <c r="F148" t="s">
        <v>271</v>
      </c>
      <c r="G148" t="s">
        <v>271</v>
      </c>
      <c r="H148" t="s">
        <v>271</v>
      </c>
      <c r="I148" t="s">
        <v>271</v>
      </c>
      <c r="J148" t="s">
        <v>266</v>
      </c>
      <c r="K148" t="s">
        <v>266</v>
      </c>
      <c r="L148" t="s">
        <v>266</v>
      </c>
      <c r="M148" t="s">
        <v>266</v>
      </c>
      <c r="N148" t="s">
        <v>271</v>
      </c>
      <c r="O148" t="s">
        <v>266</v>
      </c>
    </row>
    <row r="149" spans="4:15" ht="12.75">
      <c r="D149" t="s">
        <v>266</v>
      </c>
      <c r="E149" t="s">
        <v>268</v>
      </c>
      <c r="F149" t="s">
        <v>267</v>
      </c>
      <c r="G149" t="s">
        <v>267</v>
      </c>
      <c r="H149" t="s">
        <v>267</v>
      </c>
      <c r="I149" t="s">
        <v>266</v>
      </c>
      <c r="J149" t="s">
        <v>271</v>
      </c>
      <c r="K149" t="s">
        <v>271</v>
      </c>
      <c r="L149" t="s">
        <v>271</v>
      </c>
      <c r="M149" t="s">
        <v>271</v>
      </c>
      <c r="N149" t="s">
        <v>266</v>
      </c>
      <c r="O149" t="s">
        <v>271</v>
      </c>
    </row>
    <row r="150" spans="4:15" ht="12.75">
      <c r="D150" t="s">
        <v>266</v>
      </c>
      <c r="E150" t="s">
        <v>266</v>
      </c>
      <c r="F150" t="s">
        <v>268</v>
      </c>
      <c r="G150" t="s">
        <v>268</v>
      </c>
      <c r="H150" t="s">
        <v>266</v>
      </c>
      <c r="I150" t="s">
        <v>267</v>
      </c>
      <c r="J150" t="s">
        <v>267</v>
      </c>
      <c r="K150" t="s">
        <v>267</v>
      </c>
      <c r="L150" t="s">
        <v>267</v>
      </c>
      <c r="M150" t="s">
        <v>267</v>
      </c>
      <c r="N150" t="s">
        <v>267</v>
      </c>
      <c r="O150" t="s">
        <v>267</v>
      </c>
    </row>
    <row r="151" spans="4:15" ht="12.75">
      <c r="D151" t="s">
        <v>266</v>
      </c>
      <c r="E151" t="s">
        <v>266</v>
      </c>
      <c r="F151" t="s">
        <v>266</v>
      </c>
      <c r="G151" t="s">
        <v>266</v>
      </c>
      <c r="H151" t="s">
        <v>268</v>
      </c>
      <c r="I151" t="s">
        <v>268</v>
      </c>
      <c r="J151" t="s">
        <v>268</v>
      </c>
      <c r="K151" t="s">
        <v>268</v>
      </c>
      <c r="L151" t="s">
        <v>268</v>
      </c>
      <c r="M151" t="s">
        <v>268</v>
      </c>
      <c r="N151" t="s">
        <v>268</v>
      </c>
      <c r="O151" t="s">
        <v>268</v>
      </c>
    </row>
    <row r="152" spans="4:15" ht="12.75">
      <c r="D152" t="s">
        <v>271</v>
      </c>
      <c r="E152" t="s">
        <v>269</v>
      </c>
      <c r="F152" t="s">
        <v>269</v>
      </c>
      <c r="G152" t="s">
        <v>266</v>
      </c>
      <c r="H152" t="s">
        <v>266</v>
      </c>
      <c r="I152" t="s">
        <v>266</v>
      </c>
      <c r="J152" t="s">
        <v>266</v>
      </c>
      <c r="K152" t="s">
        <v>266</v>
      </c>
      <c r="L152" t="s">
        <v>266</v>
      </c>
      <c r="M152" t="s">
        <v>266</v>
      </c>
      <c r="N152" t="s">
        <v>268</v>
      </c>
      <c r="O152" t="s">
        <v>268</v>
      </c>
    </row>
    <row r="155" spans="2:15" ht="12.75">
      <c r="B155" t="s">
        <v>189</v>
      </c>
      <c r="D155">
        <v>2</v>
      </c>
      <c r="E155">
        <v>2</v>
      </c>
      <c r="F155">
        <v>2</v>
      </c>
      <c r="G155">
        <v>2</v>
      </c>
      <c r="H155">
        <v>2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3</v>
      </c>
      <c r="O155">
        <v>3</v>
      </c>
    </row>
    <row r="156" spans="2:15" ht="12.75">
      <c r="B156" t="s">
        <v>188</v>
      </c>
      <c r="D156">
        <v>5</v>
      </c>
      <c r="E156">
        <v>5</v>
      </c>
      <c r="F156">
        <v>5</v>
      </c>
      <c r="G156">
        <v>6</v>
      </c>
      <c r="H156">
        <v>6</v>
      </c>
      <c r="I156">
        <v>6</v>
      </c>
      <c r="J156">
        <v>6</v>
      </c>
      <c r="K156">
        <v>6</v>
      </c>
      <c r="L156">
        <v>6</v>
      </c>
      <c r="M156">
        <v>6</v>
      </c>
      <c r="N156">
        <v>5</v>
      </c>
      <c r="O156">
        <v>5</v>
      </c>
    </row>
    <row r="157" spans="2:15" ht="12.75">
      <c r="B157" t="s">
        <v>190</v>
      </c>
      <c r="D157">
        <v>2</v>
      </c>
      <c r="E157">
        <v>3</v>
      </c>
      <c r="F157">
        <v>3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v>2</v>
      </c>
      <c r="N157">
        <v>2</v>
      </c>
      <c r="O157">
        <v>2</v>
      </c>
    </row>
    <row r="158" spans="2:15" ht="12.75">
      <c r="B158" t="s">
        <v>191</v>
      </c>
      <c r="D158">
        <v>3</v>
      </c>
      <c r="E158">
        <v>3</v>
      </c>
      <c r="F158">
        <v>3</v>
      </c>
      <c r="G158">
        <v>3</v>
      </c>
      <c r="H158">
        <v>3</v>
      </c>
      <c r="I158">
        <v>3</v>
      </c>
      <c r="J158">
        <v>3</v>
      </c>
      <c r="K158">
        <v>3</v>
      </c>
      <c r="L158">
        <v>3</v>
      </c>
      <c r="M158">
        <v>3</v>
      </c>
      <c r="N158">
        <v>3</v>
      </c>
      <c r="O158">
        <v>3</v>
      </c>
    </row>
    <row r="159" spans="2:15" ht="12.75">
      <c r="B159" t="s">
        <v>192</v>
      </c>
      <c r="D159">
        <v>2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</row>
    <row r="160" spans="2:15" ht="12.75">
      <c r="B160" t="s">
        <v>193</v>
      </c>
      <c r="D160">
        <v>1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</row>
    <row r="162" spans="4:15" ht="12.75">
      <c r="D162">
        <v>15</v>
      </c>
      <c r="E162">
        <v>15</v>
      </c>
      <c r="F162">
        <v>15</v>
      </c>
      <c r="G162">
        <v>15</v>
      </c>
      <c r="H162">
        <v>15</v>
      </c>
      <c r="I162">
        <v>15</v>
      </c>
      <c r="J162">
        <v>15</v>
      </c>
      <c r="K162">
        <v>15</v>
      </c>
      <c r="L162">
        <v>15</v>
      </c>
      <c r="M162">
        <v>15</v>
      </c>
      <c r="N162">
        <v>15</v>
      </c>
      <c r="O162">
        <v>15</v>
      </c>
    </row>
  </sheetData>
  <sheetProtection/>
  <mergeCells count="2">
    <mergeCell ref="A55:B55"/>
    <mergeCell ref="A4:C5"/>
  </mergeCells>
  <conditionalFormatting sqref="M120:M133 D121:G135 H120:H134 I121:L135 N121:P135">
    <cfRule type="cellIs" priority="1" dxfId="1" operator="equal" stopIfTrue="1">
      <formula>"福岡県▼"</formula>
    </cfRule>
    <cfRule type="cellIs" priority="2" dxfId="0" operator="equal" stopIfTrue="1">
      <formula>"福岡県"</formula>
    </cfRule>
  </conditionalFormatting>
  <conditionalFormatting sqref="D68:O114">
    <cfRule type="cellIs" priority="3" dxfId="0" operator="lessThan" stopIfTrue="1">
      <formula>16</formula>
    </cfRule>
  </conditionalFormatting>
  <conditionalFormatting sqref="P68:P114">
    <cfRule type="cellIs" priority="4" dxfId="0" operator="greaterThan" stopIfTrue="1">
      <formula>0</formula>
    </cfRule>
  </conditionalFormatting>
  <printOptions/>
  <pageMargins left="1.04" right="0.44999999999999996" top="0.51" bottom="0.55" header="0.511811023622047" footer="0.27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9"/>
  <sheetViews>
    <sheetView zoomScale="99" zoomScaleNormal="99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141" sqref="AA141"/>
    </sheetView>
  </sheetViews>
  <sheetFormatPr defaultColWidth="9.00390625" defaultRowHeight="13.5"/>
  <cols>
    <col min="1" max="1" width="3.125" style="0" customWidth="1"/>
    <col min="2" max="2" width="15.00390625" style="0" customWidth="1"/>
    <col min="3" max="3" width="1.00390625" style="0" customWidth="1"/>
    <col min="4" max="23" width="13.125" style="0" customWidth="1"/>
    <col min="24" max="24" width="3.125" style="0" customWidth="1"/>
    <col min="25" max="25" width="10.875" style="0" customWidth="1"/>
  </cols>
  <sheetData>
    <row r="1" ht="15.75">
      <c r="F1" s="1" t="s">
        <v>127</v>
      </c>
    </row>
    <row r="2" ht="12.75">
      <c r="X2" s="2" t="s">
        <v>0</v>
      </c>
    </row>
    <row r="3" spans="20:24" ht="12.75">
      <c r="T3" s="3" t="s">
        <v>1</v>
      </c>
      <c r="X3" s="4" t="s">
        <v>2</v>
      </c>
    </row>
    <row r="4" spans="1:24" ht="15.75" customHeight="1">
      <c r="A4" s="69" t="s">
        <v>3</v>
      </c>
      <c r="B4" s="70"/>
      <c r="C4" s="71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42" t="s">
        <v>13</v>
      </c>
      <c r="N4" s="3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6"/>
    </row>
    <row r="5" spans="1:24" ht="12.75">
      <c r="A5" s="72"/>
      <c r="B5" s="73"/>
      <c r="C5" s="74"/>
      <c r="D5" s="7">
        <v>1955</v>
      </c>
      <c r="E5" s="7">
        <v>1956</v>
      </c>
      <c r="F5" s="7">
        <v>1957</v>
      </c>
      <c r="G5" s="7">
        <v>1958</v>
      </c>
      <c r="H5" s="7">
        <v>1959</v>
      </c>
      <c r="I5" s="7">
        <v>1960</v>
      </c>
      <c r="J5" s="7">
        <v>1961</v>
      </c>
      <c r="K5" s="7">
        <v>1962</v>
      </c>
      <c r="L5" s="7">
        <v>1963</v>
      </c>
      <c r="M5" s="8">
        <v>1964</v>
      </c>
      <c r="N5" s="41">
        <v>1965</v>
      </c>
      <c r="O5" s="7">
        <v>1966</v>
      </c>
      <c r="P5" s="7">
        <v>1967</v>
      </c>
      <c r="Q5" s="7">
        <v>1968</v>
      </c>
      <c r="R5" s="7">
        <v>1969</v>
      </c>
      <c r="S5" s="7">
        <v>1970</v>
      </c>
      <c r="T5" s="7">
        <v>1971</v>
      </c>
      <c r="U5" s="7">
        <v>1972</v>
      </c>
      <c r="V5" s="7">
        <v>1973</v>
      </c>
      <c r="W5" s="7">
        <v>1974</v>
      </c>
      <c r="X5" s="8"/>
    </row>
    <row r="6" spans="1:24" ht="3" customHeight="1">
      <c r="A6" s="9"/>
      <c r="B6" s="10"/>
      <c r="C6" s="11"/>
      <c r="D6" s="10"/>
      <c r="M6" s="11"/>
      <c r="X6" s="12"/>
    </row>
    <row r="7" spans="1:24" ht="9.75" customHeight="1">
      <c r="A7" s="13" t="s">
        <v>24</v>
      </c>
      <c r="B7" s="14" t="s">
        <v>25</v>
      </c>
      <c r="C7" s="15"/>
      <c r="D7" s="16">
        <v>420137</v>
      </c>
      <c r="E7" s="17">
        <v>430820</v>
      </c>
      <c r="F7" s="17">
        <v>515254</v>
      </c>
      <c r="G7" s="17">
        <v>544954</v>
      </c>
      <c r="H7" s="17">
        <v>604259</v>
      </c>
      <c r="I7" s="17">
        <v>673825</v>
      </c>
      <c r="J7" s="17">
        <v>772321</v>
      </c>
      <c r="K7" s="17">
        <v>851898</v>
      </c>
      <c r="L7" s="17">
        <v>1015931</v>
      </c>
      <c r="M7" s="43">
        <v>1099533</v>
      </c>
      <c r="N7" s="17">
        <v>1250693</v>
      </c>
      <c r="O7" s="17">
        <v>1415289</v>
      </c>
      <c r="P7" s="17">
        <v>1709030</v>
      </c>
      <c r="Q7" s="17">
        <v>1942550</v>
      </c>
      <c r="R7" s="17">
        <v>2179366</v>
      </c>
      <c r="S7" s="17">
        <v>2549869</v>
      </c>
      <c r="T7" s="17">
        <v>2727470</v>
      </c>
      <c r="U7" s="17">
        <v>3293866</v>
      </c>
      <c r="V7" s="17">
        <v>4343280</v>
      </c>
      <c r="W7" s="17">
        <v>5215303</v>
      </c>
      <c r="X7" s="18" t="s">
        <v>24</v>
      </c>
    </row>
    <row r="8" spans="1:24" ht="9.75" customHeight="1">
      <c r="A8" s="13" t="s">
        <v>26</v>
      </c>
      <c r="B8" s="14" t="s">
        <v>27</v>
      </c>
      <c r="C8" s="15"/>
      <c r="D8" s="16">
        <v>82390</v>
      </c>
      <c r="E8" s="17">
        <v>92869</v>
      </c>
      <c r="F8" s="17">
        <v>100669</v>
      </c>
      <c r="G8" s="17">
        <v>107859</v>
      </c>
      <c r="H8" s="17">
        <v>119793</v>
      </c>
      <c r="I8" s="17">
        <v>131459</v>
      </c>
      <c r="J8" s="17">
        <v>149717</v>
      </c>
      <c r="K8" s="17">
        <v>178216</v>
      </c>
      <c r="L8" s="17">
        <v>205028</v>
      </c>
      <c r="M8" s="43">
        <v>231640</v>
      </c>
      <c r="N8" s="17">
        <v>266948</v>
      </c>
      <c r="O8" s="17">
        <v>301261</v>
      </c>
      <c r="P8" s="17">
        <v>356627</v>
      </c>
      <c r="Q8" s="17">
        <v>409232</v>
      </c>
      <c r="R8" s="17">
        <v>470222</v>
      </c>
      <c r="S8" s="17">
        <v>548867</v>
      </c>
      <c r="T8" s="17">
        <v>604142</v>
      </c>
      <c r="U8" s="17">
        <v>709076</v>
      </c>
      <c r="V8" s="17">
        <v>876413</v>
      </c>
      <c r="W8" s="17">
        <v>1113846</v>
      </c>
      <c r="X8" s="18" t="s">
        <v>26</v>
      </c>
    </row>
    <row r="9" spans="1:24" ht="9.75" customHeight="1">
      <c r="A9" s="13" t="s">
        <v>28</v>
      </c>
      <c r="B9" s="14" t="s">
        <v>29</v>
      </c>
      <c r="C9" s="15"/>
      <c r="D9" s="16">
        <v>77735</v>
      </c>
      <c r="E9" s="17">
        <v>85706</v>
      </c>
      <c r="F9" s="17">
        <v>93733</v>
      </c>
      <c r="G9" s="17">
        <v>95369</v>
      </c>
      <c r="H9" s="17">
        <v>108302</v>
      </c>
      <c r="I9" s="17">
        <v>122352</v>
      </c>
      <c r="J9" s="17">
        <v>142412</v>
      </c>
      <c r="K9" s="17">
        <v>168571</v>
      </c>
      <c r="L9" s="17">
        <v>195665</v>
      </c>
      <c r="M9" s="43">
        <v>221407</v>
      </c>
      <c r="N9" s="17">
        <v>253838</v>
      </c>
      <c r="O9" s="17">
        <v>287181</v>
      </c>
      <c r="P9" s="17">
        <v>339488</v>
      </c>
      <c r="Q9" s="17">
        <v>400890</v>
      </c>
      <c r="R9" s="17">
        <v>451878</v>
      </c>
      <c r="S9" s="17">
        <v>526461</v>
      </c>
      <c r="T9" s="17">
        <v>558502</v>
      </c>
      <c r="U9" s="17">
        <v>676248</v>
      </c>
      <c r="V9" s="17">
        <v>855077</v>
      </c>
      <c r="W9" s="17">
        <v>1049945</v>
      </c>
      <c r="X9" s="18" t="s">
        <v>28</v>
      </c>
    </row>
    <row r="10" spans="1:24" ht="9.75" customHeight="1">
      <c r="A10" s="13" t="s">
        <v>30</v>
      </c>
      <c r="B10" s="14" t="s">
        <v>31</v>
      </c>
      <c r="C10" s="15"/>
      <c r="D10" s="16">
        <v>115813</v>
      </c>
      <c r="E10" s="17">
        <v>124126</v>
      </c>
      <c r="F10" s="17">
        <v>138650</v>
      </c>
      <c r="G10" s="17">
        <v>140900</v>
      </c>
      <c r="H10" s="17">
        <v>161103</v>
      </c>
      <c r="I10" s="17">
        <v>185066</v>
      </c>
      <c r="J10" s="17">
        <v>216925</v>
      </c>
      <c r="K10" s="17">
        <v>250434</v>
      </c>
      <c r="L10" s="17">
        <v>292106</v>
      </c>
      <c r="M10" s="43">
        <v>329049</v>
      </c>
      <c r="N10" s="17">
        <v>374240</v>
      </c>
      <c r="O10" s="17">
        <v>419033</v>
      </c>
      <c r="P10" s="17">
        <v>496561</v>
      </c>
      <c r="Q10" s="17">
        <v>587513</v>
      </c>
      <c r="R10" s="17">
        <v>689696</v>
      </c>
      <c r="S10" s="17">
        <v>818925</v>
      </c>
      <c r="T10" s="17">
        <v>929672</v>
      </c>
      <c r="U10" s="17">
        <v>1123328</v>
      </c>
      <c r="V10" s="17">
        <v>1451531</v>
      </c>
      <c r="W10" s="17">
        <v>1767196</v>
      </c>
      <c r="X10" s="18" t="s">
        <v>30</v>
      </c>
    </row>
    <row r="11" spans="1:24" ht="9.75" customHeight="1">
      <c r="A11" s="13" t="s">
        <v>32</v>
      </c>
      <c r="B11" s="14" t="s">
        <v>33</v>
      </c>
      <c r="C11" s="15"/>
      <c r="D11" s="16">
        <v>94783</v>
      </c>
      <c r="E11" s="17">
        <v>102136</v>
      </c>
      <c r="F11" s="17">
        <v>111365</v>
      </c>
      <c r="G11" s="17">
        <v>111323</v>
      </c>
      <c r="H11" s="17">
        <v>121779</v>
      </c>
      <c r="I11" s="17">
        <v>138364</v>
      </c>
      <c r="J11" s="17">
        <v>159938</v>
      </c>
      <c r="K11" s="17">
        <v>182398</v>
      </c>
      <c r="L11" s="17">
        <v>206500</v>
      </c>
      <c r="M11" s="43">
        <v>243569</v>
      </c>
      <c r="N11" s="17">
        <v>275081</v>
      </c>
      <c r="O11" s="17">
        <v>320987</v>
      </c>
      <c r="P11" s="17">
        <v>377575</v>
      </c>
      <c r="Q11" s="17">
        <v>437397</v>
      </c>
      <c r="R11" s="17">
        <v>465828</v>
      </c>
      <c r="S11" s="17">
        <v>523919</v>
      </c>
      <c r="T11" s="17">
        <v>537487</v>
      </c>
      <c r="U11" s="17">
        <v>647015</v>
      </c>
      <c r="V11" s="17">
        <v>855891</v>
      </c>
      <c r="W11" s="17">
        <v>1100441</v>
      </c>
      <c r="X11" s="18" t="s">
        <v>32</v>
      </c>
    </row>
    <row r="12" spans="1:24" ht="9.75" customHeight="1">
      <c r="A12" s="13" t="s">
        <v>34</v>
      </c>
      <c r="B12" s="14" t="s">
        <v>35</v>
      </c>
      <c r="C12" s="15"/>
      <c r="D12" s="16">
        <v>85707</v>
      </c>
      <c r="E12" s="17">
        <v>91954</v>
      </c>
      <c r="F12" s="17">
        <v>102312</v>
      </c>
      <c r="G12" s="17">
        <v>106710</v>
      </c>
      <c r="H12" s="17">
        <v>117455</v>
      </c>
      <c r="I12" s="17">
        <v>135966</v>
      </c>
      <c r="J12" s="17">
        <v>156939</v>
      </c>
      <c r="K12" s="17">
        <v>176155</v>
      </c>
      <c r="L12" s="17">
        <v>199078</v>
      </c>
      <c r="M12" s="43">
        <v>223868</v>
      </c>
      <c r="N12" s="17">
        <v>252433</v>
      </c>
      <c r="O12" s="17">
        <v>288534</v>
      </c>
      <c r="P12" s="17">
        <v>341369</v>
      </c>
      <c r="Q12" s="17">
        <v>404266</v>
      </c>
      <c r="R12" s="17">
        <v>459315</v>
      </c>
      <c r="S12" s="17">
        <v>511860</v>
      </c>
      <c r="T12" s="17">
        <v>548446</v>
      </c>
      <c r="U12" s="17">
        <v>660948</v>
      </c>
      <c r="V12" s="17">
        <v>842988</v>
      </c>
      <c r="W12" s="17">
        <v>1023012</v>
      </c>
      <c r="X12" s="18" t="s">
        <v>34</v>
      </c>
    </row>
    <row r="13" spans="1:24" ht="9.75" customHeight="1">
      <c r="A13" s="13" t="s">
        <v>36</v>
      </c>
      <c r="B13" s="14" t="s">
        <v>37</v>
      </c>
      <c r="C13" s="15"/>
      <c r="D13" s="16">
        <v>130232</v>
      </c>
      <c r="E13" s="17">
        <v>139905</v>
      </c>
      <c r="F13" s="17">
        <v>149698</v>
      </c>
      <c r="G13" s="17">
        <v>158718</v>
      </c>
      <c r="H13" s="17">
        <v>180790</v>
      </c>
      <c r="I13" s="17">
        <v>200655</v>
      </c>
      <c r="J13" s="17">
        <v>226655</v>
      </c>
      <c r="K13" s="17">
        <v>253482</v>
      </c>
      <c r="L13" s="17">
        <v>288331</v>
      </c>
      <c r="M13" s="43">
        <v>319216</v>
      </c>
      <c r="N13" s="17">
        <v>370417</v>
      </c>
      <c r="O13" s="17">
        <v>432673</v>
      </c>
      <c r="P13" s="17">
        <v>510618</v>
      </c>
      <c r="Q13" s="17">
        <v>593952</v>
      </c>
      <c r="R13" s="17">
        <v>679856</v>
      </c>
      <c r="S13" s="17">
        <v>795095</v>
      </c>
      <c r="T13" s="17">
        <v>837164</v>
      </c>
      <c r="U13" s="17">
        <v>1050553</v>
      </c>
      <c r="V13" s="17">
        <v>1380853</v>
      </c>
      <c r="W13" s="17">
        <v>1659144</v>
      </c>
      <c r="X13" s="18" t="s">
        <v>36</v>
      </c>
    </row>
    <row r="14" spans="1:24" ht="9.75" customHeight="1">
      <c r="A14" s="13" t="s">
        <v>38</v>
      </c>
      <c r="B14" s="14" t="s">
        <v>39</v>
      </c>
      <c r="C14" s="15"/>
      <c r="D14" s="16">
        <v>131166</v>
      </c>
      <c r="E14" s="17">
        <v>139919</v>
      </c>
      <c r="F14" s="17">
        <v>157124</v>
      </c>
      <c r="G14" s="17">
        <v>166527</v>
      </c>
      <c r="H14" s="17">
        <v>189648</v>
      </c>
      <c r="I14" s="17">
        <v>218099</v>
      </c>
      <c r="J14" s="17">
        <v>260914</v>
      </c>
      <c r="K14" s="17">
        <v>301489</v>
      </c>
      <c r="L14" s="17">
        <v>334107</v>
      </c>
      <c r="M14" s="43">
        <v>371682</v>
      </c>
      <c r="N14" s="17">
        <v>409434</v>
      </c>
      <c r="O14" s="17">
        <v>469886</v>
      </c>
      <c r="P14" s="17">
        <v>569886</v>
      </c>
      <c r="Q14" s="17">
        <v>682502</v>
      </c>
      <c r="R14" s="17">
        <v>805293</v>
      </c>
      <c r="S14" s="17">
        <v>987625</v>
      </c>
      <c r="T14" s="17">
        <v>1118821</v>
      </c>
      <c r="U14" s="17">
        <v>1325129</v>
      </c>
      <c r="V14" s="17">
        <v>1699188</v>
      </c>
      <c r="W14" s="17">
        <v>2123601</v>
      </c>
      <c r="X14" s="18" t="s">
        <v>38</v>
      </c>
    </row>
    <row r="15" spans="1:24" ht="9.75" customHeight="1">
      <c r="A15" s="13" t="s">
        <v>40</v>
      </c>
      <c r="B15" s="14" t="s">
        <v>41</v>
      </c>
      <c r="C15" s="15"/>
      <c r="D15" s="16">
        <v>106847</v>
      </c>
      <c r="E15" s="17">
        <v>112471</v>
      </c>
      <c r="F15" s="17">
        <v>118147</v>
      </c>
      <c r="G15" s="17">
        <v>123544</v>
      </c>
      <c r="H15" s="17">
        <v>137736</v>
      </c>
      <c r="I15" s="17">
        <v>167492</v>
      </c>
      <c r="J15" s="17">
        <v>196123</v>
      </c>
      <c r="K15" s="17">
        <v>224450</v>
      </c>
      <c r="L15" s="17">
        <v>255746</v>
      </c>
      <c r="M15" s="43">
        <v>290062</v>
      </c>
      <c r="N15" s="17">
        <v>329448</v>
      </c>
      <c r="O15" s="17">
        <v>382036</v>
      </c>
      <c r="P15" s="17">
        <v>450805</v>
      </c>
      <c r="Q15" s="17">
        <v>532274</v>
      </c>
      <c r="R15" s="17">
        <v>625683</v>
      </c>
      <c r="S15" s="17">
        <v>746328</v>
      </c>
      <c r="T15" s="17">
        <v>868861</v>
      </c>
      <c r="U15" s="17">
        <v>1039460</v>
      </c>
      <c r="V15" s="17">
        <v>1357383</v>
      </c>
      <c r="W15" s="17">
        <v>1636680</v>
      </c>
      <c r="X15" s="18" t="s">
        <v>40</v>
      </c>
    </row>
    <row r="16" spans="1:24" ht="9.75" customHeight="1">
      <c r="A16" s="19" t="s">
        <v>42</v>
      </c>
      <c r="B16" s="20" t="s">
        <v>43</v>
      </c>
      <c r="C16" s="21"/>
      <c r="D16" s="22">
        <v>107765</v>
      </c>
      <c r="E16" s="22">
        <v>111015</v>
      </c>
      <c r="F16" s="22">
        <v>121409</v>
      </c>
      <c r="G16" s="22">
        <v>130659</v>
      </c>
      <c r="H16" s="22">
        <v>145087</v>
      </c>
      <c r="I16" s="22">
        <v>166812</v>
      </c>
      <c r="J16" s="22">
        <v>200420</v>
      </c>
      <c r="K16" s="22">
        <v>237207</v>
      </c>
      <c r="L16" s="22">
        <v>275969</v>
      </c>
      <c r="M16" s="44">
        <v>323787</v>
      </c>
      <c r="N16" s="22">
        <v>362758</v>
      </c>
      <c r="O16" s="22">
        <v>421951</v>
      </c>
      <c r="P16" s="22">
        <v>498033</v>
      </c>
      <c r="Q16" s="22">
        <v>588604</v>
      </c>
      <c r="R16" s="22">
        <v>692283</v>
      </c>
      <c r="S16" s="22">
        <v>816606</v>
      </c>
      <c r="T16" s="22">
        <v>897781</v>
      </c>
      <c r="U16" s="22">
        <v>1069881</v>
      </c>
      <c r="V16" s="22">
        <v>1350268</v>
      </c>
      <c r="W16" s="22">
        <v>1576017</v>
      </c>
      <c r="X16" s="23" t="s">
        <v>42</v>
      </c>
    </row>
    <row r="17" spans="1:24" ht="9.75" customHeight="1">
      <c r="A17" s="13" t="s">
        <v>44</v>
      </c>
      <c r="B17" s="14" t="s">
        <v>45</v>
      </c>
      <c r="C17" s="15"/>
      <c r="D17" s="16">
        <v>170752</v>
      </c>
      <c r="E17" s="17">
        <v>189620</v>
      </c>
      <c r="F17" s="17">
        <v>214921</v>
      </c>
      <c r="G17" s="17">
        <v>222414</v>
      </c>
      <c r="H17" s="17">
        <v>255254</v>
      </c>
      <c r="I17" s="17">
        <v>301406</v>
      </c>
      <c r="J17" s="17">
        <v>369870</v>
      </c>
      <c r="K17" s="17">
        <v>440652</v>
      </c>
      <c r="L17" s="17">
        <v>531052</v>
      </c>
      <c r="M17" s="43">
        <v>642389</v>
      </c>
      <c r="N17" s="17">
        <v>753072</v>
      </c>
      <c r="O17" s="17">
        <v>928499</v>
      </c>
      <c r="P17" s="17">
        <v>1150780</v>
      </c>
      <c r="Q17" s="17">
        <v>1427875</v>
      </c>
      <c r="R17" s="17">
        <v>1744594</v>
      </c>
      <c r="S17" s="17">
        <v>2159188</v>
      </c>
      <c r="T17" s="17">
        <v>2469108</v>
      </c>
      <c r="U17" s="17">
        <v>3071942</v>
      </c>
      <c r="V17" s="17">
        <v>4050313</v>
      </c>
      <c r="W17" s="17">
        <v>4807255</v>
      </c>
      <c r="X17" s="18" t="s">
        <v>44</v>
      </c>
    </row>
    <row r="18" spans="1:24" ht="9.75" customHeight="1">
      <c r="A18" s="13" t="s">
        <v>46</v>
      </c>
      <c r="B18" s="14" t="s">
        <v>47</v>
      </c>
      <c r="C18" s="15"/>
      <c r="D18" s="16">
        <v>156987</v>
      </c>
      <c r="E18" s="17">
        <v>170774</v>
      </c>
      <c r="F18" s="17">
        <v>189105</v>
      </c>
      <c r="G18" s="17">
        <v>193606</v>
      </c>
      <c r="H18" s="17">
        <v>229458</v>
      </c>
      <c r="I18" s="17">
        <v>272216</v>
      </c>
      <c r="J18" s="17">
        <v>350169</v>
      </c>
      <c r="K18" s="17">
        <v>413753</v>
      </c>
      <c r="L18" s="17">
        <v>501000</v>
      </c>
      <c r="M18" s="43">
        <v>595057</v>
      </c>
      <c r="N18" s="17">
        <v>698497</v>
      </c>
      <c r="O18" s="17">
        <v>819513</v>
      </c>
      <c r="P18" s="17">
        <v>1004162</v>
      </c>
      <c r="Q18" s="17">
        <v>1238768</v>
      </c>
      <c r="R18" s="17">
        <v>1486006</v>
      </c>
      <c r="S18" s="17">
        <v>1882593</v>
      </c>
      <c r="T18" s="17">
        <v>2164502</v>
      </c>
      <c r="U18" s="17">
        <v>2617603</v>
      </c>
      <c r="V18" s="17">
        <v>3471077</v>
      </c>
      <c r="W18" s="17">
        <v>4109075</v>
      </c>
      <c r="X18" s="18" t="s">
        <v>46</v>
      </c>
    </row>
    <row r="19" spans="1:24" ht="9.75" customHeight="1">
      <c r="A19" s="13" t="s">
        <v>48</v>
      </c>
      <c r="B19" s="14" t="s">
        <v>49</v>
      </c>
      <c r="C19" s="15"/>
      <c r="D19" s="16">
        <v>1010737</v>
      </c>
      <c r="E19" s="17">
        <v>1213632</v>
      </c>
      <c r="F19" s="17">
        <v>1386491</v>
      </c>
      <c r="G19" s="17">
        <v>1439916</v>
      </c>
      <c r="H19" s="17">
        <v>1728399</v>
      </c>
      <c r="I19" s="17">
        <v>2105797</v>
      </c>
      <c r="J19" s="17">
        <v>2659819</v>
      </c>
      <c r="K19" s="17">
        <v>3035113</v>
      </c>
      <c r="L19" s="17">
        <v>3497989</v>
      </c>
      <c r="M19" s="43">
        <v>3899805</v>
      </c>
      <c r="N19" s="17">
        <v>4312082</v>
      </c>
      <c r="O19" s="17">
        <v>4955979</v>
      </c>
      <c r="P19" s="17">
        <v>5779768</v>
      </c>
      <c r="Q19" s="17">
        <v>6805344</v>
      </c>
      <c r="R19" s="17">
        <v>8074720</v>
      </c>
      <c r="S19" s="17">
        <v>9447292</v>
      </c>
      <c r="T19" s="17">
        <v>10222748</v>
      </c>
      <c r="U19" s="17">
        <v>12316982</v>
      </c>
      <c r="V19" s="17">
        <v>15543205</v>
      </c>
      <c r="W19" s="17">
        <v>17022735</v>
      </c>
      <c r="X19" s="18" t="s">
        <v>48</v>
      </c>
    </row>
    <row r="20" spans="1:24" ht="9.75" customHeight="1">
      <c r="A20" s="13" t="s">
        <v>50</v>
      </c>
      <c r="B20" s="14" t="s">
        <v>51</v>
      </c>
      <c r="C20" s="15"/>
      <c r="D20" s="16">
        <v>257066</v>
      </c>
      <c r="E20" s="17">
        <v>301991</v>
      </c>
      <c r="F20" s="17">
        <v>360125</v>
      </c>
      <c r="G20" s="17">
        <v>383633</v>
      </c>
      <c r="H20" s="17">
        <v>443979</v>
      </c>
      <c r="I20" s="17">
        <v>558603</v>
      </c>
      <c r="J20" s="17">
        <v>722870</v>
      </c>
      <c r="K20" s="17">
        <v>864258</v>
      </c>
      <c r="L20" s="17">
        <v>1033697</v>
      </c>
      <c r="M20" s="43">
        <v>1218667</v>
      </c>
      <c r="N20" s="17">
        <v>1369645</v>
      </c>
      <c r="O20" s="17">
        <v>1637181</v>
      </c>
      <c r="P20" s="17">
        <v>2003324</v>
      </c>
      <c r="Q20" s="17">
        <v>2432260</v>
      </c>
      <c r="R20" s="17">
        <v>2954948</v>
      </c>
      <c r="S20" s="17">
        <v>3598649</v>
      </c>
      <c r="T20" s="17">
        <v>4020496</v>
      </c>
      <c r="U20" s="17">
        <v>4827538</v>
      </c>
      <c r="V20" s="17">
        <v>6302204</v>
      </c>
      <c r="W20" s="17">
        <v>7196766</v>
      </c>
      <c r="X20" s="18" t="s">
        <v>50</v>
      </c>
    </row>
    <row r="21" spans="1:24" ht="9.75" customHeight="1">
      <c r="A21" s="13" t="s">
        <v>52</v>
      </c>
      <c r="B21" s="14" t="s">
        <v>53</v>
      </c>
      <c r="C21" s="15"/>
      <c r="D21" s="16">
        <v>192488</v>
      </c>
      <c r="E21" s="17">
        <v>208814</v>
      </c>
      <c r="F21" s="17">
        <v>236091</v>
      </c>
      <c r="G21" s="17">
        <v>235596</v>
      </c>
      <c r="H21" s="17">
        <v>261748</v>
      </c>
      <c r="I21" s="17">
        <v>296837</v>
      </c>
      <c r="J21" s="17">
        <v>339437</v>
      </c>
      <c r="K21" s="17">
        <v>399321</v>
      </c>
      <c r="L21" s="17">
        <v>451654</v>
      </c>
      <c r="M21" s="43">
        <v>516352</v>
      </c>
      <c r="N21" s="17">
        <v>569847</v>
      </c>
      <c r="O21" s="17">
        <v>642103</v>
      </c>
      <c r="P21" s="17">
        <v>749906</v>
      </c>
      <c r="Q21" s="17">
        <v>886173</v>
      </c>
      <c r="R21" s="17">
        <v>1008073</v>
      </c>
      <c r="S21" s="17">
        <v>1151998</v>
      </c>
      <c r="T21" s="17">
        <v>1229133</v>
      </c>
      <c r="U21" s="17">
        <v>1390392</v>
      </c>
      <c r="V21" s="17">
        <v>1767167</v>
      </c>
      <c r="W21" s="17">
        <v>2206328</v>
      </c>
      <c r="X21" s="18" t="s">
        <v>52</v>
      </c>
    </row>
    <row r="22" spans="1:24" ht="9.75" customHeight="1">
      <c r="A22" s="13" t="s">
        <v>54</v>
      </c>
      <c r="B22" s="14" t="s">
        <v>55</v>
      </c>
      <c r="C22" s="15"/>
      <c r="D22" s="16">
        <v>82468</v>
      </c>
      <c r="E22" s="17">
        <v>87127</v>
      </c>
      <c r="F22" s="17">
        <v>99928</v>
      </c>
      <c r="G22" s="17">
        <v>99925</v>
      </c>
      <c r="H22" s="17">
        <v>114613</v>
      </c>
      <c r="I22" s="17">
        <v>138136</v>
      </c>
      <c r="J22" s="17">
        <v>170645</v>
      </c>
      <c r="K22" s="17">
        <v>184220</v>
      </c>
      <c r="L22" s="17">
        <v>209666</v>
      </c>
      <c r="M22" s="43">
        <v>227122</v>
      </c>
      <c r="N22" s="17">
        <v>253702</v>
      </c>
      <c r="O22" s="17">
        <v>289061</v>
      </c>
      <c r="P22" s="17">
        <v>337293</v>
      </c>
      <c r="Q22" s="17">
        <v>391724</v>
      </c>
      <c r="R22" s="17">
        <v>451137</v>
      </c>
      <c r="S22" s="17">
        <v>536669</v>
      </c>
      <c r="T22" s="17">
        <v>583208</v>
      </c>
      <c r="U22" s="17">
        <v>685850</v>
      </c>
      <c r="V22" s="17">
        <v>908927</v>
      </c>
      <c r="W22" s="17">
        <v>1066795</v>
      </c>
      <c r="X22" s="18" t="s">
        <v>54</v>
      </c>
    </row>
    <row r="23" spans="1:24" ht="9.75" customHeight="1">
      <c r="A23" s="13" t="s">
        <v>56</v>
      </c>
      <c r="B23" s="14" t="s">
        <v>57</v>
      </c>
      <c r="C23" s="15"/>
      <c r="D23" s="16">
        <v>74347</v>
      </c>
      <c r="E23" s="17">
        <v>81875</v>
      </c>
      <c r="F23" s="17">
        <v>88026</v>
      </c>
      <c r="G23" s="17">
        <v>100728</v>
      </c>
      <c r="H23" s="17">
        <v>114304</v>
      </c>
      <c r="I23" s="17">
        <v>133051</v>
      </c>
      <c r="J23" s="17">
        <v>149812</v>
      </c>
      <c r="K23" s="17">
        <v>172312</v>
      </c>
      <c r="L23" s="17">
        <v>194376</v>
      </c>
      <c r="M23" s="43">
        <v>217377</v>
      </c>
      <c r="N23" s="17">
        <v>239942</v>
      </c>
      <c r="O23" s="17">
        <v>277428</v>
      </c>
      <c r="P23" s="17">
        <v>330607</v>
      </c>
      <c r="Q23" s="17">
        <v>391285</v>
      </c>
      <c r="R23" s="17">
        <v>451040</v>
      </c>
      <c r="S23" s="17">
        <v>523310</v>
      </c>
      <c r="T23" s="17">
        <v>577263</v>
      </c>
      <c r="U23" s="17">
        <v>712338</v>
      </c>
      <c r="V23" s="17">
        <v>925185</v>
      </c>
      <c r="W23" s="17">
        <v>1076480</v>
      </c>
      <c r="X23" s="18" t="s">
        <v>56</v>
      </c>
    </row>
    <row r="24" spans="1:24" ht="9.75" customHeight="1">
      <c r="A24" s="13" t="s">
        <v>58</v>
      </c>
      <c r="B24" s="14" t="s">
        <v>59</v>
      </c>
      <c r="C24" s="15"/>
      <c r="D24" s="16">
        <v>55495</v>
      </c>
      <c r="E24" s="17">
        <v>58136</v>
      </c>
      <c r="F24" s="17">
        <v>63363</v>
      </c>
      <c r="G24" s="17">
        <v>65324</v>
      </c>
      <c r="H24" s="17">
        <v>73485</v>
      </c>
      <c r="I24" s="17">
        <v>83840</v>
      </c>
      <c r="J24" s="17">
        <v>97916</v>
      </c>
      <c r="K24" s="17">
        <v>112160</v>
      </c>
      <c r="L24" s="17">
        <v>128085</v>
      </c>
      <c r="M24" s="43">
        <v>146660</v>
      </c>
      <c r="N24" s="17">
        <v>160145</v>
      </c>
      <c r="O24" s="17">
        <v>183207</v>
      </c>
      <c r="P24" s="17">
        <v>214340</v>
      </c>
      <c r="Q24" s="17">
        <v>251840</v>
      </c>
      <c r="R24" s="17">
        <v>292169</v>
      </c>
      <c r="S24" s="17">
        <v>344564</v>
      </c>
      <c r="T24" s="17">
        <v>383638</v>
      </c>
      <c r="U24" s="17">
        <v>458705</v>
      </c>
      <c r="V24" s="17">
        <v>597274</v>
      </c>
      <c r="W24" s="17">
        <v>724827</v>
      </c>
      <c r="X24" s="18" t="s">
        <v>58</v>
      </c>
    </row>
    <row r="25" spans="1:24" ht="9.75" customHeight="1">
      <c r="A25" s="13" t="s">
        <v>60</v>
      </c>
      <c r="B25" s="14" t="s">
        <v>61</v>
      </c>
      <c r="C25" s="15"/>
      <c r="D25" s="16">
        <v>45940</v>
      </c>
      <c r="E25" s="17">
        <v>51600</v>
      </c>
      <c r="F25" s="17">
        <v>56614</v>
      </c>
      <c r="G25" s="17">
        <v>58414</v>
      </c>
      <c r="H25" s="17">
        <v>66850</v>
      </c>
      <c r="I25" s="17">
        <v>83026</v>
      </c>
      <c r="J25" s="17">
        <v>96309</v>
      </c>
      <c r="K25" s="17">
        <v>105162</v>
      </c>
      <c r="L25" s="17">
        <v>122105</v>
      </c>
      <c r="M25" s="43">
        <v>139323</v>
      </c>
      <c r="N25" s="17">
        <v>157671</v>
      </c>
      <c r="O25" s="17">
        <v>183209</v>
      </c>
      <c r="P25" s="17">
        <v>213300</v>
      </c>
      <c r="Q25" s="17">
        <v>242050</v>
      </c>
      <c r="R25" s="17">
        <v>288992</v>
      </c>
      <c r="S25" s="17">
        <v>340014</v>
      </c>
      <c r="T25" s="17">
        <v>372486</v>
      </c>
      <c r="U25" s="17">
        <v>457405</v>
      </c>
      <c r="V25" s="17">
        <v>600604</v>
      </c>
      <c r="W25" s="17">
        <v>680219</v>
      </c>
      <c r="X25" s="18" t="s">
        <v>60</v>
      </c>
    </row>
    <row r="26" spans="1:24" ht="9.75" customHeight="1">
      <c r="A26" s="19" t="s">
        <v>62</v>
      </c>
      <c r="B26" s="20" t="s">
        <v>63</v>
      </c>
      <c r="C26" s="21"/>
      <c r="D26" s="22">
        <v>149257</v>
      </c>
      <c r="E26" s="22">
        <v>162521</v>
      </c>
      <c r="F26" s="22">
        <v>171675</v>
      </c>
      <c r="G26" s="22">
        <v>177115</v>
      </c>
      <c r="H26" s="22">
        <v>201722</v>
      </c>
      <c r="I26" s="22">
        <v>232684</v>
      </c>
      <c r="J26" s="22">
        <v>278393</v>
      </c>
      <c r="K26" s="22">
        <v>319899</v>
      </c>
      <c r="L26" s="22">
        <v>369976</v>
      </c>
      <c r="M26" s="44">
        <v>422164</v>
      </c>
      <c r="N26" s="22">
        <v>473209</v>
      </c>
      <c r="O26" s="22">
        <v>535679</v>
      </c>
      <c r="P26" s="22">
        <v>633541</v>
      </c>
      <c r="Q26" s="22">
        <v>724494</v>
      </c>
      <c r="R26" s="22">
        <v>850295</v>
      </c>
      <c r="S26" s="22">
        <v>1020332</v>
      </c>
      <c r="T26" s="22">
        <v>1080846</v>
      </c>
      <c r="U26" s="22">
        <v>1259186</v>
      </c>
      <c r="V26" s="22">
        <v>1648189</v>
      </c>
      <c r="W26" s="22">
        <v>1966409</v>
      </c>
      <c r="X26" s="23" t="s">
        <v>62</v>
      </c>
    </row>
    <row r="27" spans="1:24" ht="9.75" customHeight="1">
      <c r="A27" s="13" t="s">
        <v>64</v>
      </c>
      <c r="B27" s="14" t="s">
        <v>65</v>
      </c>
      <c r="C27" s="15"/>
      <c r="D27" s="16">
        <v>124527</v>
      </c>
      <c r="E27" s="17">
        <v>143030</v>
      </c>
      <c r="F27" s="17">
        <v>157221</v>
      </c>
      <c r="G27" s="17">
        <v>158564</v>
      </c>
      <c r="H27" s="17">
        <v>182855</v>
      </c>
      <c r="I27" s="17">
        <v>221285</v>
      </c>
      <c r="J27" s="17">
        <v>260986</v>
      </c>
      <c r="K27" s="17">
        <v>293672</v>
      </c>
      <c r="L27" s="17">
        <v>341588</v>
      </c>
      <c r="M27" s="43">
        <v>385024</v>
      </c>
      <c r="N27" s="17">
        <v>423188</v>
      </c>
      <c r="O27" s="17">
        <v>482575</v>
      </c>
      <c r="P27" s="17">
        <v>569641</v>
      </c>
      <c r="Q27" s="17">
        <v>678505</v>
      </c>
      <c r="R27" s="17">
        <v>797427</v>
      </c>
      <c r="S27" s="17">
        <v>927505</v>
      </c>
      <c r="T27" s="17">
        <v>1028868</v>
      </c>
      <c r="U27" s="17">
        <v>1232400</v>
      </c>
      <c r="V27" s="17">
        <v>1586298</v>
      </c>
      <c r="W27" s="17">
        <v>1819174</v>
      </c>
      <c r="X27" s="18" t="s">
        <v>64</v>
      </c>
    </row>
    <row r="28" spans="1:24" ht="9.75" customHeight="1">
      <c r="A28" s="13" t="s">
        <v>66</v>
      </c>
      <c r="B28" s="14" t="s">
        <v>67</v>
      </c>
      <c r="C28" s="15"/>
      <c r="D28" s="16">
        <v>204927</v>
      </c>
      <c r="E28" s="17">
        <v>229832</v>
      </c>
      <c r="F28" s="17">
        <v>264369</v>
      </c>
      <c r="G28" s="17">
        <v>279130</v>
      </c>
      <c r="H28" s="17">
        <v>324019</v>
      </c>
      <c r="I28" s="17">
        <v>384220</v>
      </c>
      <c r="J28" s="17">
        <v>456548</v>
      </c>
      <c r="K28" s="17">
        <v>512833</v>
      </c>
      <c r="L28" s="17">
        <v>594240</v>
      </c>
      <c r="M28" s="43">
        <v>668647</v>
      </c>
      <c r="N28" s="17">
        <v>736908</v>
      </c>
      <c r="O28" s="17">
        <v>870269</v>
      </c>
      <c r="P28" s="17">
        <v>1023586</v>
      </c>
      <c r="Q28" s="17">
        <v>1236989</v>
      </c>
      <c r="R28" s="17">
        <v>1495592</v>
      </c>
      <c r="S28" s="17">
        <v>1761389</v>
      </c>
      <c r="T28" s="17">
        <v>1924079</v>
      </c>
      <c r="U28" s="17">
        <v>2314133</v>
      </c>
      <c r="V28" s="17">
        <v>2988062</v>
      </c>
      <c r="W28" s="17">
        <v>3385530</v>
      </c>
      <c r="X28" s="18" t="s">
        <v>66</v>
      </c>
    </row>
    <row r="29" spans="1:24" ht="9.75" customHeight="1">
      <c r="A29" s="13" t="s">
        <v>68</v>
      </c>
      <c r="B29" s="14" t="s">
        <v>69</v>
      </c>
      <c r="C29" s="15"/>
      <c r="D29" s="16">
        <v>351249</v>
      </c>
      <c r="E29" s="17">
        <v>423361</v>
      </c>
      <c r="F29" s="17">
        <v>503023</v>
      </c>
      <c r="G29" s="17">
        <v>482006</v>
      </c>
      <c r="H29" s="17">
        <v>578681</v>
      </c>
      <c r="I29" s="17">
        <v>744376</v>
      </c>
      <c r="J29" s="17">
        <v>867932</v>
      </c>
      <c r="K29" s="17">
        <v>983412</v>
      </c>
      <c r="L29" s="17">
        <v>1152997</v>
      </c>
      <c r="M29" s="43">
        <v>1296730</v>
      </c>
      <c r="N29" s="17">
        <v>1418953</v>
      </c>
      <c r="O29" s="17">
        <v>1680218</v>
      </c>
      <c r="P29" s="17">
        <v>2048995</v>
      </c>
      <c r="Q29" s="17">
        <v>2400491</v>
      </c>
      <c r="R29" s="17">
        <v>2927063</v>
      </c>
      <c r="S29" s="17">
        <v>3597689</v>
      </c>
      <c r="T29" s="17">
        <v>3901745</v>
      </c>
      <c r="U29" s="17">
        <v>4664935</v>
      </c>
      <c r="V29" s="17">
        <v>6030472</v>
      </c>
      <c r="W29" s="17">
        <v>6701102</v>
      </c>
      <c r="X29" s="18" t="s">
        <v>68</v>
      </c>
    </row>
    <row r="30" spans="1:24" ht="9.75" customHeight="1">
      <c r="A30" s="13" t="s">
        <v>70</v>
      </c>
      <c r="B30" s="14" t="s">
        <v>71</v>
      </c>
      <c r="C30" s="15"/>
      <c r="D30" s="16">
        <v>111224</v>
      </c>
      <c r="E30" s="17">
        <v>127351</v>
      </c>
      <c r="F30" s="17">
        <v>141456</v>
      </c>
      <c r="G30" s="17">
        <v>133147</v>
      </c>
      <c r="H30" s="17">
        <v>146238</v>
      </c>
      <c r="I30" s="17">
        <v>186088</v>
      </c>
      <c r="J30" s="17">
        <v>228275</v>
      </c>
      <c r="K30" s="17">
        <v>266255</v>
      </c>
      <c r="L30" s="17">
        <v>308217</v>
      </c>
      <c r="M30" s="43">
        <v>341735</v>
      </c>
      <c r="N30" s="17">
        <v>368732</v>
      </c>
      <c r="O30" s="17">
        <v>424105</v>
      </c>
      <c r="P30" s="17">
        <v>511064</v>
      </c>
      <c r="Q30" s="17">
        <v>612471</v>
      </c>
      <c r="R30" s="17">
        <v>723078</v>
      </c>
      <c r="S30" s="17">
        <v>857504</v>
      </c>
      <c r="T30" s="17">
        <v>928580</v>
      </c>
      <c r="U30" s="17">
        <v>1077414</v>
      </c>
      <c r="V30" s="17">
        <v>1441064</v>
      </c>
      <c r="W30" s="17">
        <v>1700898</v>
      </c>
      <c r="X30" s="18" t="s">
        <v>70</v>
      </c>
    </row>
    <row r="31" spans="1:24" ht="9.75" customHeight="1">
      <c r="A31" s="13" t="s">
        <v>72</v>
      </c>
      <c r="B31" s="14" t="s">
        <v>73</v>
      </c>
      <c r="C31" s="15"/>
      <c r="D31" s="16">
        <v>66982</v>
      </c>
      <c r="E31" s="17">
        <v>73951</v>
      </c>
      <c r="F31" s="17">
        <v>80188</v>
      </c>
      <c r="G31" s="17">
        <v>85248</v>
      </c>
      <c r="H31" s="17">
        <v>98253</v>
      </c>
      <c r="I31" s="17">
        <v>112832</v>
      </c>
      <c r="J31" s="17">
        <v>128850</v>
      </c>
      <c r="K31" s="17">
        <v>145777</v>
      </c>
      <c r="L31" s="17">
        <v>167310</v>
      </c>
      <c r="M31" s="43">
        <v>192379</v>
      </c>
      <c r="N31" s="17">
        <v>204554</v>
      </c>
      <c r="O31" s="17">
        <v>233913</v>
      </c>
      <c r="P31" s="17">
        <v>279461</v>
      </c>
      <c r="Q31" s="17">
        <v>334859</v>
      </c>
      <c r="R31" s="17">
        <v>398113</v>
      </c>
      <c r="S31" s="17">
        <v>475465</v>
      </c>
      <c r="T31" s="17">
        <v>534376</v>
      </c>
      <c r="U31" s="17">
        <v>652186</v>
      </c>
      <c r="V31" s="17">
        <v>862829</v>
      </c>
      <c r="W31" s="17">
        <v>1005399</v>
      </c>
      <c r="X31" s="18" t="s">
        <v>72</v>
      </c>
    </row>
    <row r="32" spans="1:24" ht="9.75" customHeight="1">
      <c r="A32" s="13" t="s">
        <v>74</v>
      </c>
      <c r="B32" s="14" t="s">
        <v>75</v>
      </c>
      <c r="C32" s="15"/>
      <c r="D32" s="16">
        <v>174995</v>
      </c>
      <c r="E32" s="17">
        <v>199679</v>
      </c>
      <c r="F32" s="17">
        <v>220556</v>
      </c>
      <c r="G32" s="17">
        <v>225643</v>
      </c>
      <c r="H32" s="17">
        <v>256926</v>
      </c>
      <c r="I32" s="17">
        <v>303779</v>
      </c>
      <c r="J32" s="17">
        <v>358979</v>
      </c>
      <c r="K32" s="17">
        <v>420012</v>
      </c>
      <c r="L32" s="17">
        <v>487663</v>
      </c>
      <c r="M32" s="43">
        <v>547280</v>
      </c>
      <c r="N32" s="17">
        <v>602650</v>
      </c>
      <c r="O32" s="17">
        <v>701706</v>
      </c>
      <c r="P32" s="17">
        <v>827991</v>
      </c>
      <c r="Q32" s="17">
        <v>981481</v>
      </c>
      <c r="R32" s="17">
        <v>1147400</v>
      </c>
      <c r="S32" s="17">
        <v>1382649</v>
      </c>
      <c r="T32" s="17">
        <v>1517050</v>
      </c>
      <c r="U32" s="17">
        <v>1839410</v>
      </c>
      <c r="V32" s="17">
        <v>2338025</v>
      </c>
      <c r="W32" s="17">
        <v>2617325</v>
      </c>
      <c r="X32" s="18" t="s">
        <v>74</v>
      </c>
    </row>
    <row r="33" spans="1:24" ht="9.75" customHeight="1">
      <c r="A33" s="13" t="s">
        <v>76</v>
      </c>
      <c r="B33" s="14" t="s">
        <v>77</v>
      </c>
      <c r="C33" s="15"/>
      <c r="D33" s="16">
        <v>491513</v>
      </c>
      <c r="E33" s="17">
        <v>615127</v>
      </c>
      <c r="F33" s="17">
        <v>699305</v>
      </c>
      <c r="G33" s="17">
        <v>730667</v>
      </c>
      <c r="H33" s="17">
        <v>850523</v>
      </c>
      <c r="I33" s="17">
        <v>1064016</v>
      </c>
      <c r="J33" s="17">
        <v>1294877</v>
      </c>
      <c r="K33" s="17">
        <v>1523327</v>
      </c>
      <c r="L33" s="17">
        <v>1832911</v>
      </c>
      <c r="M33" s="43">
        <v>2114208</v>
      </c>
      <c r="N33" s="17">
        <v>2419050</v>
      </c>
      <c r="O33" s="17">
        <v>2769032</v>
      </c>
      <c r="P33" s="17">
        <v>3243662</v>
      </c>
      <c r="Q33" s="17">
        <v>3912859</v>
      </c>
      <c r="R33" s="17">
        <v>4633410</v>
      </c>
      <c r="S33" s="17">
        <v>5649483</v>
      </c>
      <c r="T33" s="17">
        <v>6056489</v>
      </c>
      <c r="U33" s="17">
        <v>7272926</v>
      </c>
      <c r="V33" s="17">
        <v>9327907</v>
      </c>
      <c r="W33" s="17">
        <v>10596048</v>
      </c>
      <c r="X33" s="18" t="s">
        <v>76</v>
      </c>
    </row>
    <row r="34" spans="1:24" ht="9.75" customHeight="1">
      <c r="A34" s="13" t="s">
        <v>78</v>
      </c>
      <c r="B34" s="14" t="s">
        <v>79</v>
      </c>
      <c r="C34" s="15"/>
      <c r="D34" s="16">
        <v>372384</v>
      </c>
      <c r="E34" s="17">
        <v>449701</v>
      </c>
      <c r="F34" s="17">
        <v>532375</v>
      </c>
      <c r="G34" s="17">
        <v>529124</v>
      </c>
      <c r="H34" s="17">
        <v>551867</v>
      </c>
      <c r="I34" s="17">
        <v>627308</v>
      </c>
      <c r="J34" s="17">
        <v>748906</v>
      </c>
      <c r="K34" s="17">
        <v>868850</v>
      </c>
      <c r="L34" s="17">
        <v>974848</v>
      </c>
      <c r="M34" s="43">
        <v>1133852</v>
      </c>
      <c r="N34" s="17">
        <v>1281136</v>
      </c>
      <c r="O34" s="17">
        <v>1451924</v>
      </c>
      <c r="P34" s="17">
        <v>1700520</v>
      </c>
      <c r="Q34" s="17">
        <v>2005109</v>
      </c>
      <c r="R34" s="17">
        <v>2407742</v>
      </c>
      <c r="S34" s="17">
        <v>2822280</v>
      </c>
      <c r="T34" s="17">
        <v>3021494</v>
      </c>
      <c r="U34" s="17">
        <v>3517386</v>
      </c>
      <c r="V34" s="17">
        <v>4374685</v>
      </c>
      <c r="W34" s="17">
        <v>5328966</v>
      </c>
      <c r="X34" s="18" t="s">
        <v>78</v>
      </c>
    </row>
    <row r="35" spans="1:24" ht="9.75" customHeight="1">
      <c r="A35" s="13" t="s">
        <v>80</v>
      </c>
      <c r="B35" s="14" t="s">
        <v>81</v>
      </c>
      <c r="C35" s="15"/>
      <c r="D35" s="16">
        <v>64987</v>
      </c>
      <c r="E35" s="17">
        <v>69923</v>
      </c>
      <c r="F35" s="17">
        <v>78180</v>
      </c>
      <c r="G35" s="17">
        <v>87078</v>
      </c>
      <c r="H35" s="17">
        <v>94414</v>
      </c>
      <c r="I35" s="17">
        <v>104100</v>
      </c>
      <c r="J35" s="17">
        <v>120406</v>
      </c>
      <c r="K35" s="17">
        <v>142851</v>
      </c>
      <c r="L35" s="17">
        <v>163680</v>
      </c>
      <c r="M35" s="43">
        <v>191264</v>
      </c>
      <c r="N35" s="17">
        <v>209983</v>
      </c>
      <c r="O35" s="17">
        <v>244725</v>
      </c>
      <c r="P35" s="17">
        <v>283899</v>
      </c>
      <c r="Q35" s="17">
        <v>335673</v>
      </c>
      <c r="R35" s="17">
        <v>395164</v>
      </c>
      <c r="S35" s="17">
        <v>468177</v>
      </c>
      <c r="T35" s="17">
        <v>515282</v>
      </c>
      <c r="U35" s="17">
        <v>630962</v>
      </c>
      <c r="V35" s="17">
        <v>803411</v>
      </c>
      <c r="W35" s="17">
        <v>961528</v>
      </c>
      <c r="X35" s="18" t="s">
        <v>80</v>
      </c>
    </row>
    <row r="36" spans="1:24" ht="9.75" customHeight="1">
      <c r="A36" s="19" t="s">
        <v>82</v>
      </c>
      <c r="B36" s="20" t="s">
        <v>83</v>
      </c>
      <c r="C36" s="21"/>
      <c r="D36" s="22">
        <v>80197</v>
      </c>
      <c r="E36" s="22">
        <v>85072</v>
      </c>
      <c r="F36" s="22">
        <v>88982</v>
      </c>
      <c r="G36" s="22">
        <v>88051</v>
      </c>
      <c r="H36" s="22">
        <v>102066</v>
      </c>
      <c r="I36" s="22">
        <v>113874</v>
      </c>
      <c r="J36" s="22">
        <v>131082</v>
      </c>
      <c r="K36" s="22">
        <v>153078</v>
      </c>
      <c r="L36" s="22">
        <v>181162</v>
      </c>
      <c r="M36" s="44">
        <v>210386</v>
      </c>
      <c r="N36" s="22">
        <v>235840</v>
      </c>
      <c r="O36" s="22">
        <v>269972</v>
      </c>
      <c r="P36" s="22">
        <v>315796</v>
      </c>
      <c r="Q36" s="22">
        <v>371010</v>
      </c>
      <c r="R36" s="22">
        <v>429660</v>
      </c>
      <c r="S36" s="22">
        <v>512297</v>
      </c>
      <c r="T36" s="22">
        <v>544902</v>
      </c>
      <c r="U36" s="22">
        <v>621527</v>
      </c>
      <c r="V36" s="22">
        <v>809829</v>
      </c>
      <c r="W36" s="22">
        <v>925310</v>
      </c>
      <c r="X36" s="23" t="s">
        <v>82</v>
      </c>
    </row>
    <row r="37" spans="1:24" ht="9.75" customHeight="1">
      <c r="A37" s="13" t="s">
        <v>84</v>
      </c>
      <c r="B37" s="14" t="s">
        <v>85</v>
      </c>
      <c r="C37" s="15"/>
      <c r="D37" s="16">
        <v>43653</v>
      </c>
      <c r="E37" s="17">
        <v>45642</v>
      </c>
      <c r="F37" s="17">
        <v>49616</v>
      </c>
      <c r="G37" s="17">
        <v>50185</v>
      </c>
      <c r="H37" s="17">
        <v>55688</v>
      </c>
      <c r="I37" s="17">
        <v>63467</v>
      </c>
      <c r="J37" s="17">
        <v>70464</v>
      </c>
      <c r="K37" s="17">
        <v>80829</v>
      </c>
      <c r="L37" s="17">
        <v>89027</v>
      </c>
      <c r="M37" s="43">
        <v>100142</v>
      </c>
      <c r="N37" s="17">
        <v>111450</v>
      </c>
      <c r="O37" s="17">
        <v>130474</v>
      </c>
      <c r="P37" s="17">
        <v>153551</v>
      </c>
      <c r="Q37" s="17">
        <v>175122</v>
      </c>
      <c r="R37" s="17">
        <v>206838</v>
      </c>
      <c r="S37" s="17">
        <v>243803</v>
      </c>
      <c r="T37" s="17">
        <v>274329</v>
      </c>
      <c r="U37" s="17">
        <v>325734</v>
      </c>
      <c r="V37" s="17">
        <v>412057</v>
      </c>
      <c r="W37" s="17">
        <v>502023</v>
      </c>
      <c r="X37" s="18" t="s">
        <v>84</v>
      </c>
    </row>
    <row r="38" spans="1:24" ht="9.75" customHeight="1">
      <c r="A38" s="13" t="s">
        <v>86</v>
      </c>
      <c r="B38" s="14" t="s">
        <v>87</v>
      </c>
      <c r="C38" s="15"/>
      <c r="D38" s="16">
        <v>56779</v>
      </c>
      <c r="E38" s="17">
        <v>60076</v>
      </c>
      <c r="F38" s="17">
        <v>68835</v>
      </c>
      <c r="G38" s="17">
        <v>70520</v>
      </c>
      <c r="H38" s="17">
        <v>76943</v>
      </c>
      <c r="I38" s="17">
        <v>85954</v>
      </c>
      <c r="J38" s="17">
        <v>99531</v>
      </c>
      <c r="K38" s="17">
        <v>108370</v>
      </c>
      <c r="L38" s="17">
        <v>116354</v>
      </c>
      <c r="M38" s="43">
        <v>131403</v>
      </c>
      <c r="N38" s="17">
        <v>146893</v>
      </c>
      <c r="O38" s="17">
        <v>169667</v>
      </c>
      <c r="P38" s="17">
        <v>191105</v>
      </c>
      <c r="Q38" s="17">
        <v>218658</v>
      </c>
      <c r="R38" s="17">
        <v>246789</v>
      </c>
      <c r="S38" s="17">
        <v>284110</v>
      </c>
      <c r="T38" s="17">
        <v>314815</v>
      </c>
      <c r="U38" s="17">
        <v>384487</v>
      </c>
      <c r="V38" s="17">
        <v>515279</v>
      </c>
      <c r="W38" s="17">
        <v>634025</v>
      </c>
      <c r="X38" s="18" t="s">
        <v>86</v>
      </c>
    </row>
    <row r="39" spans="1:24" ht="9.75" customHeight="1">
      <c r="A39" s="13" t="s">
        <v>88</v>
      </c>
      <c r="B39" s="14" t="s">
        <v>89</v>
      </c>
      <c r="C39" s="15"/>
      <c r="D39" s="16">
        <v>124421</v>
      </c>
      <c r="E39" s="17">
        <v>133914</v>
      </c>
      <c r="F39" s="17">
        <v>143613</v>
      </c>
      <c r="G39" s="17">
        <v>146079</v>
      </c>
      <c r="H39" s="17">
        <v>164019</v>
      </c>
      <c r="I39" s="17">
        <v>192132</v>
      </c>
      <c r="J39" s="17">
        <v>232959</v>
      </c>
      <c r="K39" s="17">
        <v>269282</v>
      </c>
      <c r="L39" s="17">
        <v>299743</v>
      </c>
      <c r="M39" s="43">
        <v>344499</v>
      </c>
      <c r="N39" s="17">
        <v>371930</v>
      </c>
      <c r="O39" s="17">
        <v>445240</v>
      </c>
      <c r="P39" s="17">
        <v>550189</v>
      </c>
      <c r="Q39" s="17">
        <v>644565</v>
      </c>
      <c r="R39" s="17">
        <v>769812</v>
      </c>
      <c r="S39" s="17">
        <v>925248</v>
      </c>
      <c r="T39" s="17">
        <v>1009588</v>
      </c>
      <c r="U39" s="17">
        <v>1208573</v>
      </c>
      <c r="V39" s="17">
        <v>1545787</v>
      </c>
      <c r="W39" s="17">
        <v>1911067</v>
      </c>
      <c r="X39" s="18" t="s">
        <v>88</v>
      </c>
    </row>
    <row r="40" spans="1:24" ht="9.75" customHeight="1">
      <c r="A40" s="13" t="s">
        <v>90</v>
      </c>
      <c r="B40" s="14" t="s">
        <v>91</v>
      </c>
      <c r="C40" s="15"/>
      <c r="D40" s="16">
        <v>180628</v>
      </c>
      <c r="E40" s="17">
        <v>205856</v>
      </c>
      <c r="F40" s="17">
        <v>235620</v>
      </c>
      <c r="G40" s="17">
        <v>244482</v>
      </c>
      <c r="H40" s="17">
        <v>270158</v>
      </c>
      <c r="I40" s="17">
        <v>313400</v>
      </c>
      <c r="J40" s="17">
        <v>367131</v>
      </c>
      <c r="K40" s="17">
        <v>419037</v>
      </c>
      <c r="L40" s="17">
        <v>475024</v>
      </c>
      <c r="M40" s="43">
        <v>562793</v>
      </c>
      <c r="N40" s="17">
        <v>631989</v>
      </c>
      <c r="O40" s="17">
        <v>745094</v>
      </c>
      <c r="P40" s="17">
        <v>877174</v>
      </c>
      <c r="Q40" s="17">
        <v>1040572</v>
      </c>
      <c r="R40" s="17">
        <v>1226495</v>
      </c>
      <c r="S40" s="17">
        <v>1441435</v>
      </c>
      <c r="T40" s="17">
        <v>1631648</v>
      </c>
      <c r="U40" s="17">
        <v>1950336</v>
      </c>
      <c r="V40" s="17">
        <v>2541770</v>
      </c>
      <c r="W40" s="17">
        <v>2980001</v>
      </c>
      <c r="X40" s="18" t="s">
        <v>90</v>
      </c>
    </row>
    <row r="41" spans="1:24" ht="9.75" customHeight="1">
      <c r="A41" s="13" t="s">
        <v>92</v>
      </c>
      <c r="B41" s="14" t="s">
        <v>93</v>
      </c>
      <c r="C41" s="15"/>
      <c r="D41" s="16">
        <v>132584</v>
      </c>
      <c r="E41" s="17">
        <v>143630</v>
      </c>
      <c r="F41" s="17">
        <v>161118</v>
      </c>
      <c r="G41" s="17">
        <v>169002</v>
      </c>
      <c r="H41" s="17">
        <v>184342</v>
      </c>
      <c r="I41" s="17">
        <v>221020</v>
      </c>
      <c r="J41" s="17">
        <v>241560</v>
      </c>
      <c r="K41" s="17">
        <v>274743</v>
      </c>
      <c r="L41" s="17">
        <v>304081</v>
      </c>
      <c r="M41" s="43">
        <v>345222</v>
      </c>
      <c r="N41" s="17">
        <v>379047</v>
      </c>
      <c r="O41" s="17">
        <v>427684</v>
      </c>
      <c r="P41" s="17">
        <v>493240</v>
      </c>
      <c r="Q41" s="17">
        <v>583265</v>
      </c>
      <c r="R41" s="17">
        <v>667003</v>
      </c>
      <c r="S41" s="17">
        <v>768014</v>
      </c>
      <c r="T41" s="17">
        <v>822636</v>
      </c>
      <c r="U41" s="17">
        <v>978861</v>
      </c>
      <c r="V41" s="17">
        <v>1285880</v>
      </c>
      <c r="W41" s="17">
        <v>1550716</v>
      </c>
      <c r="X41" s="18" t="s">
        <v>92</v>
      </c>
    </row>
    <row r="42" spans="1:24" ht="9.75" customHeight="1">
      <c r="A42" s="13" t="s">
        <v>94</v>
      </c>
      <c r="B42" s="14" t="s">
        <v>95</v>
      </c>
      <c r="C42" s="15"/>
      <c r="D42" s="16">
        <v>54202</v>
      </c>
      <c r="E42" s="17">
        <v>59393</v>
      </c>
      <c r="F42" s="17">
        <v>63982</v>
      </c>
      <c r="G42" s="17">
        <v>67901</v>
      </c>
      <c r="H42" s="17">
        <v>77157</v>
      </c>
      <c r="I42" s="17">
        <v>89428</v>
      </c>
      <c r="J42" s="17">
        <v>102921</v>
      </c>
      <c r="K42" s="17">
        <v>114148</v>
      </c>
      <c r="L42" s="17">
        <v>128708</v>
      </c>
      <c r="M42" s="43">
        <v>148164</v>
      </c>
      <c r="N42" s="17">
        <v>165301</v>
      </c>
      <c r="O42" s="17">
        <v>193396</v>
      </c>
      <c r="P42" s="17">
        <v>220332</v>
      </c>
      <c r="Q42" s="17">
        <v>263689</v>
      </c>
      <c r="R42" s="17">
        <v>310679</v>
      </c>
      <c r="S42" s="17">
        <v>361823</v>
      </c>
      <c r="T42" s="17">
        <v>394182</v>
      </c>
      <c r="U42" s="17">
        <v>465864</v>
      </c>
      <c r="V42" s="17">
        <v>578965</v>
      </c>
      <c r="W42" s="17">
        <v>706859</v>
      </c>
      <c r="X42" s="18" t="s">
        <v>94</v>
      </c>
    </row>
    <row r="43" spans="1:24" ht="9.75" customHeight="1">
      <c r="A43" s="13" t="s">
        <v>96</v>
      </c>
      <c r="B43" s="14" t="s">
        <v>97</v>
      </c>
      <c r="C43" s="15"/>
      <c r="D43" s="16">
        <v>69236</v>
      </c>
      <c r="E43" s="17">
        <v>76431</v>
      </c>
      <c r="F43" s="17">
        <v>81209</v>
      </c>
      <c r="G43" s="17">
        <v>82993</v>
      </c>
      <c r="H43" s="17">
        <v>89829</v>
      </c>
      <c r="I43" s="17">
        <v>106932</v>
      </c>
      <c r="J43" s="17">
        <v>125845</v>
      </c>
      <c r="K43" s="17">
        <v>140012</v>
      </c>
      <c r="L43" s="17">
        <v>161617</v>
      </c>
      <c r="M43" s="43">
        <v>185925</v>
      </c>
      <c r="N43" s="17">
        <v>207007</v>
      </c>
      <c r="O43" s="17">
        <v>241151</v>
      </c>
      <c r="P43" s="17">
        <v>291663</v>
      </c>
      <c r="Q43" s="17">
        <v>341420</v>
      </c>
      <c r="R43" s="17">
        <v>401533</v>
      </c>
      <c r="S43" s="17">
        <v>470815</v>
      </c>
      <c r="T43" s="17">
        <v>525135</v>
      </c>
      <c r="U43" s="17">
        <v>625648</v>
      </c>
      <c r="V43" s="17">
        <v>791579</v>
      </c>
      <c r="W43" s="17">
        <v>974052</v>
      </c>
      <c r="X43" s="18" t="s">
        <v>96</v>
      </c>
    </row>
    <row r="44" spans="1:24" ht="9.75" customHeight="1">
      <c r="A44" s="13" t="s">
        <v>98</v>
      </c>
      <c r="B44" s="14" t="s">
        <v>99</v>
      </c>
      <c r="C44" s="15"/>
      <c r="D44" s="16">
        <v>113345</v>
      </c>
      <c r="E44" s="17">
        <v>122407</v>
      </c>
      <c r="F44" s="17">
        <v>131006</v>
      </c>
      <c r="G44" s="17">
        <v>130700</v>
      </c>
      <c r="H44" s="17">
        <v>144850</v>
      </c>
      <c r="I44" s="17">
        <v>168011</v>
      </c>
      <c r="J44" s="17">
        <v>199191</v>
      </c>
      <c r="K44" s="17">
        <v>218048</v>
      </c>
      <c r="L44" s="17">
        <v>246154</v>
      </c>
      <c r="M44" s="43">
        <v>277747</v>
      </c>
      <c r="N44" s="17">
        <v>312126</v>
      </c>
      <c r="O44" s="17">
        <v>359276</v>
      </c>
      <c r="P44" s="17">
        <v>417075</v>
      </c>
      <c r="Q44" s="17">
        <v>496082</v>
      </c>
      <c r="R44" s="17">
        <v>585696</v>
      </c>
      <c r="S44" s="17">
        <v>682328</v>
      </c>
      <c r="T44" s="17">
        <v>738993</v>
      </c>
      <c r="U44" s="17">
        <v>854215</v>
      </c>
      <c r="V44" s="17">
        <v>1073423</v>
      </c>
      <c r="W44" s="17">
        <v>1277020</v>
      </c>
      <c r="X44" s="18" t="s">
        <v>98</v>
      </c>
    </row>
    <row r="45" spans="1:24" ht="9.75" customHeight="1">
      <c r="A45" s="13" t="s">
        <v>100</v>
      </c>
      <c r="B45" s="14" t="s">
        <v>101</v>
      </c>
      <c r="C45" s="15"/>
      <c r="D45" s="16">
        <v>54889</v>
      </c>
      <c r="E45" s="17">
        <v>60780</v>
      </c>
      <c r="F45" s="17">
        <v>63943</v>
      </c>
      <c r="G45" s="17">
        <v>67649</v>
      </c>
      <c r="H45" s="17">
        <v>76490</v>
      </c>
      <c r="I45" s="17">
        <v>87427</v>
      </c>
      <c r="J45" s="17">
        <v>102169</v>
      </c>
      <c r="K45" s="17">
        <v>112920</v>
      </c>
      <c r="L45" s="17">
        <v>127259</v>
      </c>
      <c r="M45" s="43">
        <v>144162</v>
      </c>
      <c r="N45" s="17">
        <v>161433</v>
      </c>
      <c r="O45" s="17">
        <v>187221</v>
      </c>
      <c r="P45" s="17">
        <v>220450</v>
      </c>
      <c r="Q45" s="17">
        <v>256269</v>
      </c>
      <c r="R45" s="17">
        <v>299639</v>
      </c>
      <c r="S45" s="17">
        <v>341923</v>
      </c>
      <c r="T45" s="17">
        <v>382085</v>
      </c>
      <c r="U45" s="17">
        <v>436381</v>
      </c>
      <c r="V45" s="17">
        <v>558585</v>
      </c>
      <c r="W45" s="17">
        <v>667404</v>
      </c>
      <c r="X45" s="18" t="s">
        <v>100</v>
      </c>
    </row>
    <row r="46" spans="1:24" ht="9.75" customHeight="1">
      <c r="A46" s="19" t="s">
        <v>102</v>
      </c>
      <c r="B46" s="20" t="s">
        <v>103</v>
      </c>
      <c r="C46" s="21"/>
      <c r="D46" s="22">
        <v>307410</v>
      </c>
      <c r="E46" s="22">
        <v>354951</v>
      </c>
      <c r="F46" s="22">
        <v>410262</v>
      </c>
      <c r="G46" s="22">
        <v>427094</v>
      </c>
      <c r="H46" s="22">
        <v>461334</v>
      </c>
      <c r="I46" s="22">
        <v>516590</v>
      </c>
      <c r="J46" s="22">
        <v>596191</v>
      </c>
      <c r="K46" s="22">
        <v>653909</v>
      </c>
      <c r="L46" s="22">
        <v>725855</v>
      </c>
      <c r="M46" s="44">
        <v>812021</v>
      </c>
      <c r="N46" s="22">
        <v>921740</v>
      </c>
      <c r="O46" s="22">
        <v>1057119</v>
      </c>
      <c r="P46" s="22">
        <v>1237885</v>
      </c>
      <c r="Q46" s="22">
        <v>1439037</v>
      </c>
      <c r="R46" s="22">
        <v>1694885</v>
      </c>
      <c r="S46" s="22">
        <v>1996417</v>
      </c>
      <c r="T46" s="22">
        <v>2208657</v>
      </c>
      <c r="U46" s="22">
        <v>2640284</v>
      </c>
      <c r="V46" s="22">
        <v>3517674</v>
      </c>
      <c r="W46" s="22">
        <v>4241139</v>
      </c>
      <c r="X46" s="23" t="s">
        <v>102</v>
      </c>
    </row>
    <row r="47" spans="1:24" ht="9.75" customHeight="1">
      <c r="A47" s="13" t="s">
        <v>104</v>
      </c>
      <c r="B47" s="14" t="s">
        <v>105</v>
      </c>
      <c r="C47" s="15"/>
      <c r="D47" s="16">
        <v>70468</v>
      </c>
      <c r="E47" s="17">
        <v>70935</v>
      </c>
      <c r="F47" s="17">
        <v>77189</v>
      </c>
      <c r="G47" s="17">
        <v>81913</v>
      </c>
      <c r="H47" s="17">
        <v>87570</v>
      </c>
      <c r="I47" s="17">
        <v>106185</v>
      </c>
      <c r="J47" s="17">
        <v>113457</v>
      </c>
      <c r="K47" s="17">
        <v>128383</v>
      </c>
      <c r="L47" s="17">
        <v>138701</v>
      </c>
      <c r="M47" s="43">
        <v>158192</v>
      </c>
      <c r="N47" s="17">
        <v>182442</v>
      </c>
      <c r="O47" s="17">
        <v>208002</v>
      </c>
      <c r="P47" s="17">
        <v>234369</v>
      </c>
      <c r="Q47" s="17">
        <v>270174</v>
      </c>
      <c r="R47" s="17">
        <v>305586</v>
      </c>
      <c r="S47" s="17">
        <v>340686</v>
      </c>
      <c r="T47" s="17">
        <v>368054</v>
      </c>
      <c r="U47" s="17">
        <v>446965</v>
      </c>
      <c r="V47" s="17">
        <v>579291</v>
      </c>
      <c r="W47" s="17">
        <v>705394</v>
      </c>
      <c r="X47" s="18" t="s">
        <v>104</v>
      </c>
    </row>
    <row r="48" spans="1:24" ht="9.75" customHeight="1">
      <c r="A48" s="13" t="s">
        <v>106</v>
      </c>
      <c r="B48" s="14" t="s">
        <v>107</v>
      </c>
      <c r="C48" s="15"/>
      <c r="D48" s="16">
        <v>110203</v>
      </c>
      <c r="E48" s="17">
        <v>124460</v>
      </c>
      <c r="F48" s="17">
        <v>133910</v>
      </c>
      <c r="G48" s="17">
        <v>138867</v>
      </c>
      <c r="H48" s="17">
        <v>150569</v>
      </c>
      <c r="I48" s="17">
        <v>153888</v>
      </c>
      <c r="J48" s="17">
        <v>179341</v>
      </c>
      <c r="K48" s="17">
        <v>202200</v>
      </c>
      <c r="L48" s="17">
        <v>224910</v>
      </c>
      <c r="M48" s="43">
        <v>259049</v>
      </c>
      <c r="N48" s="17">
        <v>301056</v>
      </c>
      <c r="O48" s="17">
        <v>333435</v>
      </c>
      <c r="P48" s="17">
        <v>381851</v>
      </c>
      <c r="Q48" s="17">
        <v>443197</v>
      </c>
      <c r="R48" s="17">
        <v>508635</v>
      </c>
      <c r="S48" s="17">
        <v>593687</v>
      </c>
      <c r="T48" s="17">
        <v>667864</v>
      </c>
      <c r="U48" s="17">
        <v>776206</v>
      </c>
      <c r="V48" s="17">
        <v>1016848</v>
      </c>
      <c r="W48" s="17">
        <v>1257548</v>
      </c>
      <c r="X48" s="18" t="s">
        <v>106</v>
      </c>
    </row>
    <row r="49" spans="1:24" ht="9.75" customHeight="1">
      <c r="A49" s="13" t="s">
        <v>108</v>
      </c>
      <c r="B49" s="14" t="s">
        <v>109</v>
      </c>
      <c r="C49" s="15"/>
      <c r="D49" s="16">
        <v>117622</v>
      </c>
      <c r="E49" s="17">
        <v>127273</v>
      </c>
      <c r="F49" s="17">
        <v>125244</v>
      </c>
      <c r="G49" s="17">
        <v>131145</v>
      </c>
      <c r="H49" s="17">
        <v>141117</v>
      </c>
      <c r="I49" s="17">
        <v>158013</v>
      </c>
      <c r="J49" s="17">
        <v>188135</v>
      </c>
      <c r="K49" s="17">
        <v>222176</v>
      </c>
      <c r="L49" s="17">
        <v>262778</v>
      </c>
      <c r="M49" s="43">
        <v>296188</v>
      </c>
      <c r="N49" s="17">
        <v>334217</v>
      </c>
      <c r="O49" s="17">
        <v>385093</v>
      </c>
      <c r="P49" s="17">
        <v>436598</v>
      </c>
      <c r="Q49" s="17">
        <v>495297</v>
      </c>
      <c r="R49" s="17">
        <v>562565</v>
      </c>
      <c r="S49" s="17">
        <v>649456</v>
      </c>
      <c r="T49" s="17">
        <v>716229</v>
      </c>
      <c r="U49" s="17">
        <v>876556</v>
      </c>
      <c r="V49" s="17">
        <v>1124627</v>
      </c>
      <c r="W49" s="17">
        <v>1390099</v>
      </c>
      <c r="X49" s="18" t="s">
        <v>108</v>
      </c>
    </row>
    <row r="50" spans="1:24" ht="9.75" customHeight="1">
      <c r="A50" s="13" t="s">
        <v>110</v>
      </c>
      <c r="B50" s="14" t="s">
        <v>111</v>
      </c>
      <c r="C50" s="15"/>
      <c r="D50" s="16">
        <v>77178</v>
      </c>
      <c r="E50" s="17">
        <v>81099</v>
      </c>
      <c r="F50" s="17">
        <v>92674</v>
      </c>
      <c r="G50" s="17">
        <v>100846</v>
      </c>
      <c r="H50" s="17">
        <v>106362</v>
      </c>
      <c r="I50" s="17">
        <v>115907</v>
      </c>
      <c r="J50" s="17">
        <v>128848</v>
      </c>
      <c r="K50" s="17">
        <v>149412</v>
      </c>
      <c r="L50" s="17">
        <v>169239</v>
      </c>
      <c r="M50" s="43">
        <v>194695</v>
      </c>
      <c r="N50" s="17">
        <v>222366</v>
      </c>
      <c r="O50" s="17">
        <v>251324</v>
      </c>
      <c r="P50" s="17">
        <v>294234</v>
      </c>
      <c r="Q50" s="17">
        <v>333908</v>
      </c>
      <c r="R50" s="17">
        <v>387820</v>
      </c>
      <c r="S50" s="17">
        <v>447111</v>
      </c>
      <c r="T50" s="17">
        <v>498797</v>
      </c>
      <c r="U50" s="17">
        <v>613601</v>
      </c>
      <c r="V50" s="17">
        <v>783328</v>
      </c>
      <c r="W50" s="17">
        <v>983840</v>
      </c>
      <c r="X50" s="18" t="s">
        <v>110</v>
      </c>
    </row>
    <row r="51" spans="1:24" ht="9.75" customHeight="1">
      <c r="A51" s="13" t="s">
        <v>112</v>
      </c>
      <c r="B51" s="14" t="s">
        <v>113</v>
      </c>
      <c r="C51" s="15"/>
      <c r="D51" s="16">
        <v>60594</v>
      </c>
      <c r="E51" s="17">
        <v>72877</v>
      </c>
      <c r="F51" s="17">
        <v>72983</v>
      </c>
      <c r="G51" s="17">
        <v>76243</v>
      </c>
      <c r="H51" s="17">
        <v>88799</v>
      </c>
      <c r="I51" s="17">
        <v>102521</v>
      </c>
      <c r="J51" s="17">
        <v>112484</v>
      </c>
      <c r="K51" s="17">
        <v>130664</v>
      </c>
      <c r="L51" s="17">
        <v>159730</v>
      </c>
      <c r="M51" s="43">
        <v>173786</v>
      </c>
      <c r="N51" s="17">
        <v>199996</v>
      </c>
      <c r="O51" s="17">
        <v>223189</v>
      </c>
      <c r="P51" s="17">
        <v>259864</v>
      </c>
      <c r="Q51" s="17">
        <v>306963</v>
      </c>
      <c r="R51" s="17">
        <v>347908</v>
      </c>
      <c r="S51" s="17">
        <v>396554</v>
      </c>
      <c r="T51" s="17">
        <v>440641</v>
      </c>
      <c r="U51" s="17">
        <v>533823</v>
      </c>
      <c r="V51" s="17">
        <v>699221</v>
      </c>
      <c r="W51" s="17">
        <v>861922</v>
      </c>
      <c r="X51" s="18" t="s">
        <v>112</v>
      </c>
    </row>
    <row r="52" spans="1:24" ht="9.75" customHeight="1">
      <c r="A52" s="13" t="s">
        <v>114</v>
      </c>
      <c r="B52" s="14" t="s">
        <v>115</v>
      </c>
      <c r="C52" s="15"/>
      <c r="D52" s="16">
        <v>100696</v>
      </c>
      <c r="E52" s="17">
        <v>109594</v>
      </c>
      <c r="F52" s="17">
        <v>122429</v>
      </c>
      <c r="G52" s="17">
        <v>129540</v>
      </c>
      <c r="H52" s="17">
        <v>139350</v>
      </c>
      <c r="I52" s="17">
        <v>152732</v>
      </c>
      <c r="J52" s="17">
        <v>179407</v>
      </c>
      <c r="K52" s="17">
        <v>202863</v>
      </c>
      <c r="L52" s="17">
        <v>233392</v>
      </c>
      <c r="M52" s="43">
        <v>255543</v>
      </c>
      <c r="N52" s="17">
        <v>298188</v>
      </c>
      <c r="O52" s="17">
        <v>334421</v>
      </c>
      <c r="P52" s="17">
        <v>386191</v>
      </c>
      <c r="Q52" s="17">
        <v>430916</v>
      </c>
      <c r="R52" s="17">
        <v>487464</v>
      </c>
      <c r="S52" s="17">
        <v>558274</v>
      </c>
      <c r="T52" s="17">
        <v>644699</v>
      </c>
      <c r="U52" s="17">
        <v>813124</v>
      </c>
      <c r="V52" s="17">
        <v>1036068</v>
      </c>
      <c r="W52" s="17">
        <v>1269485</v>
      </c>
      <c r="X52" s="18" t="s">
        <v>114</v>
      </c>
    </row>
    <row r="53" spans="1:24" ht="9.75" customHeight="1">
      <c r="A53" s="19" t="s">
        <v>116</v>
      </c>
      <c r="B53" s="20" t="s">
        <v>117</v>
      </c>
      <c r="C53" s="21"/>
      <c r="D53" s="22">
        <v>38424</v>
      </c>
      <c r="E53" s="22">
        <v>41123</v>
      </c>
      <c r="F53" s="22">
        <v>43852</v>
      </c>
      <c r="G53" s="22">
        <v>47128</v>
      </c>
      <c r="H53" s="22">
        <v>53254</v>
      </c>
      <c r="I53" s="22">
        <v>63443</v>
      </c>
      <c r="J53" s="22">
        <v>70721</v>
      </c>
      <c r="K53" s="22">
        <v>82367</v>
      </c>
      <c r="L53" s="22">
        <v>90039</v>
      </c>
      <c r="M53" s="44">
        <v>103110</v>
      </c>
      <c r="N53" s="22">
        <v>121883</v>
      </c>
      <c r="O53" s="22">
        <v>141855</v>
      </c>
      <c r="P53" s="22">
        <v>168151</v>
      </c>
      <c r="Q53" s="22">
        <v>191977</v>
      </c>
      <c r="R53" s="22">
        <v>222905</v>
      </c>
      <c r="S53" s="22">
        <v>257342</v>
      </c>
      <c r="T53" s="22">
        <v>300777</v>
      </c>
      <c r="U53" s="22">
        <v>405997</v>
      </c>
      <c r="V53" s="22">
        <v>587695</v>
      </c>
      <c r="W53" s="22">
        <v>742526</v>
      </c>
      <c r="X53" s="23" t="s">
        <v>116</v>
      </c>
    </row>
    <row r="54" spans="1:24" ht="9.75" customHeight="1">
      <c r="A54" s="24"/>
      <c r="B54" s="25" t="s">
        <v>118</v>
      </c>
      <c r="C54" s="26"/>
      <c r="D54" s="27">
        <v>7303429</v>
      </c>
      <c r="E54" s="27">
        <v>8264479</v>
      </c>
      <c r="F54" s="27">
        <v>9317840</v>
      </c>
      <c r="G54" s="27">
        <v>9624179</v>
      </c>
      <c r="H54" s="27">
        <v>10929437</v>
      </c>
      <c r="I54" s="27">
        <v>12904614</v>
      </c>
      <c r="J54" s="27">
        <v>15424800</v>
      </c>
      <c r="K54" s="27">
        <v>17690580</v>
      </c>
      <c r="L54" s="27">
        <v>20465288</v>
      </c>
      <c r="M54" s="45">
        <v>23252875</v>
      </c>
      <c r="N54" s="27">
        <v>26103160</v>
      </c>
      <c r="O54" s="27">
        <v>30152770</v>
      </c>
      <c r="P54" s="27">
        <v>35685550</v>
      </c>
      <c r="Q54" s="27">
        <v>42171551</v>
      </c>
      <c r="R54" s="27">
        <v>49708295</v>
      </c>
      <c r="S54" s="27">
        <v>59043628</v>
      </c>
      <c r="T54" s="27">
        <v>64643768</v>
      </c>
      <c r="U54" s="27">
        <v>77553379</v>
      </c>
      <c r="V54" s="27">
        <v>100037676</v>
      </c>
      <c r="W54" s="27">
        <v>116818474</v>
      </c>
      <c r="X54" s="28"/>
    </row>
    <row r="55" spans="1:27" ht="9.75" customHeight="1">
      <c r="A55" s="67" t="s">
        <v>119</v>
      </c>
      <c r="B55" s="68"/>
      <c r="C55" s="15"/>
      <c r="D55" s="29"/>
      <c r="E55" s="30"/>
      <c r="F55" s="30"/>
      <c r="G55" s="30"/>
      <c r="H55" s="30"/>
      <c r="I55" s="30"/>
      <c r="J55" s="30"/>
      <c r="K55" s="30"/>
      <c r="L55" s="30"/>
      <c r="M55" s="46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2"/>
      <c r="Z55" s="53" t="s">
        <v>133</v>
      </c>
      <c r="AA55" s="53"/>
    </row>
    <row r="56" spans="1:28" ht="9.75" customHeight="1">
      <c r="A56" s="13"/>
      <c r="B56" s="14" t="s">
        <v>120</v>
      </c>
      <c r="C56" s="15"/>
      <c r="D56" s="16">
        <v>1199285</v>
      </c>
      <c r="E56" s="17">
        <v>1276330</v>
      </c>
      <c r="F56" s="17">
        <v>1447772</v>
      </c>
      <c r="G56" s="17">
        <v>1501429</v>
      </c>
      <c r="H56" s="17">
        <v>1675229</v>
      </c>
      <c r="I56" s="17">
        <v>1884524</v>
      </c>
      <c r="J56" s="17">
        <v>2164344</v>
      </c>
      <c r="K56" s="17">
        <v>2460475</v>
      </c>
      <c r="L56" s="17">
        <v>2854293</v>
      </c>
      <c r="M56" s="43">
        <v>3184634</v>
      </c>
      <c r="N56" s="17">
        <v>3613497</v>
      </c>
      <c r="O56" s="17">
        <v>4107061</v>
      </c>
      <c r="P56" s="17">
        <v>4881174</v>
      </c>
      <c r="Q56" s="17">
        <v>5661973</v>
      </c>
      <c r="R56" s="17">
        <v>6404234</v>
      </c>
      <c r="S56" s="17">
        <v>7426994</v>
      </c>
      <c r="T56" s="17">
        <v>7972016</v>
      </c>
      <c r="U56" s="17">
        <v>9551426</v>
      </c>
      <c r="V56" s="17">
        <v>12373200</v>
      </c>
      <c r="W56" s="17">
        <v>15135215</v>
      </c>
      <c r="X56" s="12"/>
      <c r="Z56" s="53" t="s">
        <v>134</v>
      </c>
      <c r="AA56" s="53"/>
      <c r="AB56" s="53"/>
    </row>
    <row r="57" spans="1:28" ht="9.75" customHeight="1">
      <c r="A57" s="13"/>
      <c r="B57" s="14" t="s">
        <v>121</v>
      </c>
      <c r="C57" s="15"/>
      <c r="D57" s="16">
        <v>2136517</v>
      </c>
      <c r="E57" s="17">
        <v>2453543</v>
      </c>
      <c r="F57" s="17">
        <v>2775611</v>
      </c>
      <c r="G57" s="17">
        <v>2895828</v>
      </c>
      <c r="H57" s="17">
        <v>3398133</v>
      </c>
      <c r="I57" s="17">
        <v>4106135</v>
      </c>
      <c r="J57" s="17">
        <v>5134887</v>
      </c>
      <c r="K57" s="17">
        <v>5941983</v>
      </c>
      <c r="L57" s="17">
        <v>6921641</v>
      </c>
      <c r="M57" s="43">
        <v>7902936</v>
      </c>
      <c r="N57" s="17">
        <v>8865816</v>
      </c>
      <c r="O57" s="17">
        <v>10333933</v>
      </c>
      <c r="P57" s="17">
        <v>12303599</v>
      </c>
      <c r="Q57" s="17">
        <v>14674171</v>
      </c>
      <c r="R57" s="17">
        <v>17522814</v>
      </c>
      <c r="S57" s="17">
        <v>20998627</v>
      </c>
      <c r="T57" s="17">
        <v>23215649</v>
      </c>
      <c r="U57" s="17">
        <v>27985126</v>
      </c>
      <c r="V57" s="17">
        <v>36022431</v>
      </c>
      <c r="W57" s="17">
        <v>41118757</v>
      </c>
      <c r="X57" s="12"/>
      <c r="Z57" s="53" t="s">
        <v>140</v>
      </c>
      <c r="AA57" s="53"/>
      <c r="AB57" s="53"/>
    </row>
    <row r="58" spans="1:28" ht="9.75" customHeight="1">
      <c r="A58" s="13"/>
      <c r="B58" s="14" t="s">
        <v>122</v>
      </c>
      <c r="C58" s="15"/>
      <c r="D58" s="16">
        <v>1004237</v>
      </c>
      <c r="E58" s="17">
        <v>1150712</v>
      </c>
      <c r="F58" s="17">
        <v>1317386</v>
      </c>
      <c r="G58" s="17">
        <v>1318824</v>
      </c>
      <c r="H58" s="17">
        <v>1534195</v>
      </c>
      <c r="I58" s="17">
        <v>1890996</v>
      </c>
      <c r="J58" s="17">
        <v>2232114</v>
      </c>
      <c r="K58" s="17">
        <v>2524864</v>
      </c>
      <c r="L58" s="17">
        <v>2929169</v>
      </c>
      <c r="M58" s="43">
        <v>3283295</v>
      </c>
      <c r="N58" s="17">
        <v>3601570</v>
      </c>
      <c r="O58" s="17">
        <v>4206863</v>
      </c>
      <c r="P58" s="17">
        <v>5035526</v>
      </c>
      <c r="Q58" s="17">
        <v>5963305</v>
      </c>
      <c r="R58" s="17">
        <v>7137506</v>
      </c>
      <c r="S58" s="17">
        <v>8548630</v>
      </c>
      <c r="T58" s="17">
        <v>9327381</v>
      </c>
      <c r="U58" s="17">
        <v>11145775</v>
      </c>
      <c r="V58" s="17">
        <v>14477282</v>
      </c>
      <c r="W58" s="17">
        <v>16474806</v>
      </c>
      <c r="X58" s="12"/>
      <c r="Z58" s="53" t="s">
        <v>135</v>
      </c>
      <c r="AA58" s="53"/>
      <c r="AB58" s="53"/>
    </row>
    <row r="59" spans="1:28" ht="9.75" customHeight="1">
      <c r="A59" s="13"/>
      <c r="B59" s="14" t="s">
        <v>123</v>
      </c>
      <c r="C59" s="15"/>
      <c r="D59" s="16">
        <v>1251058</v>
      </c>
      <c r="E59" s="17">
        <v>1493453</v>
      </c>
      <c r="F59" s="17">
        <v>1699586</v>
      </c>
      <c r="G59" s="17">
        <v>1745811</v>
      </c>
      <c r="H59" s="17">
        <v>1954049</v>
      </c>
      <c r="I59" s="17">
        <v>2325909</v>
      </c>
      <c r="J59" s="17">
        <v>2783100</v>
      </c>
      <c r="K59" s="17">
        <v>3253895</v>
      </c>
      <c r="L59" s="17">
        <v>3807574</v>
      </c>
      <c r="M59" s="43">
        <v>4389369</v>
      </c>
      <c r="N59" s="17">
        <v>4953213</v>
      </c>
      <c r="O59" s="17">
        <v>5671272</v>
      </c>
      <c r="P59" s="17">
        <v>6651329</v>
      </c>
      <c r="Q59" s="17">
        <v>7940991</v>
      </c>
      <c r="R59" s="17">
        <v>9411489</v>
      </c>
      <c r="S59" s="17">
        <v>11310351</v>
      </c>
      <c r="T59" s="17">
        <v>12189593</v>
      </c>
      <c r="U59" s="17">
        <v>14534397</v>
      </c>
      <c r="V59" s="17">
        <v>18516686</v>
      </c>
      <c r="W59" s="17">
        <v>21434576</v>
      </c>
      <c r="X59" s="12"/>
      <c r="Z59" s="53" t="s">
        <v>136</v>
      </c>
      <c r="AA59" s="53"/>
      <c r="AB59" s="53"/>
    </row>
    <row r="60" spans="1:28" ht="9.75" customHeight="1">
      <c r="A60" s="13"/>
      <c r="B60" s="14" t="s">
        <v>124</v>
      </c>
      <c r="C60" s="15"/>
      <c r="D60" s="16">
        <v>538065</v>
      </c>
      <c r="E60" s="17">
        <v>589118</v>
      </c>
      <c r="F60" s="17">
        <v>658802</v>
      </c>
      <c r="G60" s="17">
        <v>680268</v>
      </c>
      <c r="H60" s="17">
        <v>751150</v>
      </c>
      <c r="I60" s="17">
        <v>875973</v>
      </c>
      <c r="J60" s="17">
        <v>1011645</v>
      </c>
      <c r="K60" s="17">
        <v>1152261</v>
      </c>
      <c r="L60" s="17">
        <v>1284229</v>
      </c>
      <c r="M60" s="43">
        <v>1484059</v>
      </c>
      <c r="N60" s="17">
        <v>1641309</v>
      </c>
      <c r="O60" s="17">
        <v>1918159</v>
      </c>
      <c r="P60" s="17">
        <v>2265259</v>
      </c>
      <c r="Q60" s="17">
        <v>2662182</v>
      </c>
      <c r="R60" s="17">
        <v>3116937</v>
      </c>
      <c r="S60" s="17">
        <v>3662610</v>
      </c>
      <c r="T60" s="17">
        <v>4053016</v>
      </c>
      <c r="U60" s="17">
        <v>4847991</v>
      </c>
      <c r="V60" s="17">
        <v>6300773</v>
      </c>
      <c r="W60" s="17">
        <v>7577832</v>
      </c>
      <c r="X60" s="12"/>
      <c r="Z60" s="53" t="s">
        <v>137</v>
      </c>
      <c r="AA60" s="53"/>
      <c r="AB60" s="53"/>
    </row>
    <row r="61" spans="1:28" ht="9.75" customHeight="1">
      <c r="A61" s="13"/>
      <c r="B61" s="14" t="s">
        <v>125</v>
      </c>
      <c r="C61" s="15"/>
      <c r="D61" s="16">
        <v>291672</v>
      </c>
      <c r="E61" s="17">
        <v>319011</v>
      </c>
      <c r="F61" s="17">
        <v>340140</v>
      </c>
      <c r="G61" s="17">
        <v>349243</v>
      </c>
      <c r="H61" s="17">
        <v>388326</v>
      </c>
      <c r="I61" s="17">
        <v>451798</v>
      </c>
      <c r="J61" s="17">
        <v>530126</v>
      </c>
      <c r="K61" s="17">
        <v>585128</v>
      </c>
      <c r="L61" s="17">
        <v>663738</v>
      </c>
      <c r="M61" s="43">
        <v>755998</v>
      </c>
      <c r="N61" s="17">
        <v>845867</v>
      </c>
      <c r="O61" s="17">
        <v>981044</v>
      </c>
      <c r="P61" s="17">
        <v>1149520</v>
      </c>
      <c r="Q61" s="17">
        <v>1357460</v>
      </c>
      <c r="R61" s="17">
        <v>1597547</v>
      </c>
      <c r="S61" s="17">
        <v>1856889</v>
      </c>
      <c r="T61" s="17">
        <v>2040395</v>
      </c>
      <c r="U61" s="17">
        <v>2382108</v>
      </c>
      <c r="V61" s="17">
        <v>3002552</v>
      </c>
      <c r="W61" s="17">
        <v>3625335</v>
      </c>
      <c r="X61" s="12"/>
      <c r="Z61" s="53" t="s">
        <v>138</v>
      </c>
      <c r="AA61" s="53"/>
      <c r="AB61" s="53"/>
    </row>
    <row r="62" spans="1:28" ht="9.75" customHeight="1">
      <c r="A62" s="13"/>
      <c r="B62" s="14" t="s">
        <v>126</v>
      </c>
      <c r="C62" s="15"/>
      <c r="D62" s="16">
        <v>882595</v>
      </c>
      <c r="E62" s="17">
        <v>982312</v>
      </c>
      <c r="F62" s="17">
        <v>1078543</v>
      </c>
      <c r="G62" s="17">
        <v>1132776</v>
      </c>
      <c r="H62" s="17">
        <v>1228355</v>
      </c>
      <c r="I62" s="17">
        <v>1369279</v>
      </c>
      <c r="J62" s="17">
        <v>1568584</v>
      </c>
      <c r="K62" s="17">
        <v>1771974</v>
      </c>
      <c r="L62" s="17">
        <v>2004644</v>
      </c>
      <c r="M62" s="43">
        <v>2252584</v>
      </c>
      <c r="N62" s="17">
        <v>2581888</v>
      </c>
      <c r="O62" s="17">
        <v>2934438</v>
      </c>
      <c r="P62" s="17">
        <v>3399143</v>
      </c>
      <c r="Q62" s="17">
        <v>3911469</v>
      </c>
      <c r="R62" s="17">
        <v>4517768</v>
      </c>
      <c r="S62" s="17">
        <v>5239527</v>
      </c>
      <c r="T62" s="17">
        <v>5845718</v>
      </c>
      <c r="U62" s="17">
        <v>7106556</v>
      </c>
      <c r="V62" s="17">
        <v>9344752</v>
      </c>
      <c r="W62" s="17">
        <v>11451953</v>
      </c>
      <c r="X62" s="12"/>
      <c r="Z62" s="53" t="s">
        <v>139</v>
      </c>
      <c r="AA62" s="53"/>
      <c r="AB62" s="53"/>
    </row>
    <row r="63" spans="1:28" ht="9" customHeight="1">
      <c r="A63" s="31"/>
      <c r="B63" s="32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3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4"/>
      <c r="AB63" s="53"/>
    </row>
    <row r="64" spans="1:24" ht="9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ht="9" customHeight="1"/>
    <row r="68" spans="1:25" ht="12.75">
      <c r="A68" s="13" t="s">
        <v>24</v>
      </c>
      <c r="B68" s="14" t="s">
        <v>25</v>
      </c>
      <c r="D68">
        <f aca="true" t="shared" si="0" ref="D68:D114">RANK(D7,D$7:D$53,0)</f>
        <v>3</v>
      </c>
      <c r="E68">
        <f aca="true" t="shared" si="1" ref="E68:W82">RANK(E7,E$7:E$53,0)</f>
        <v>4</v>
      </c>
      <c r="F68">
        <f t="shared" si="1"/>
        <v>4</v>
      </c>
      <c r="G68">
        <f t="shared" si="1"/>
        <v>3</v>
      </c>
      <c r="H68">
        <f t="shared" si="1"/>
        <v>3</v>
      </c>
      <c r="I68">
        <f t="shared" si="1"/>
        <v>4</v>
      </c>
      <c r="J68">
        <f t="shared" si="1"/>
        <v>4</v>
      </c>
      <c r="K68">
        <f t="shared" si="1"/>
        <v>6</v>
      </c>
      <c r="L68">
        <f t="shared" si="1"/>
        <v>5</v>
      </c>
      <c r="M68">
        <f t="shared" si="1"/>
        <v>6</v>
      </c>
      <c r="N68">
        <f t="shared" si="1"/>
        <v>6</v>
      </c>
      <c r="O68">
        <f t="shared" si="1"/>
        <v>6</v>
      </c>
      <c r="P68">
        <f t="shared" si="1"/>
        <v>5</v>
      </c>
      <c r="Q68">
        <f t="shared" si="1"/>
        <v>6</v>
      </c>
      <c r="R68">
        <f t="shared" si="1"/>
        <v>6</v>
      </c>
      <c r="S68">
        <f t="shared" si="1"/>
        <v>6</v>
      </c>
      <c r="T68">
        <f t="shared" si="1"/>
        <v>6</v>
      </c>
      <c r="U68">
        <f t="shared" si="1"/>
        <v>6</v>
      </c>
      <c r="V68">
        <f t="shared" si="1"/>
        <v>6</v>
      </c>
      <c r="W68">
        <f t="shared" si="1"/>
        <v>6</v>
      </c>
      <c r="Y68" s="14" t="s">
        <v>142</v>
      </c>
    </row>
    <row r="69" spans="1:25" ht="12.75">
      <c r="A69" s="13" t="s">
        <v>26</v>
      </c>
      <c r="B69" s="14" t="s">
        <v>27</v>
      </c>
      <c r="D69">
        <f t="shared" si="0"/>
        <v>31</v>
      </c>
      <c r="E69">
        <f aca="true" t="shared" si="2" ref="E69:S69">RANK(E8,E$7:E$53,0)</f>
        <v>29</v>
      </c>
      <c r="F69">
        <f t="shared" si="2"/>
        <v>30</v>
      </c>
      <c r="G69">
        <f t="shared" si="2"/>
        <v>29</v>
      </c>
      <c r="H69">
        <f t="shared" si="2"/>
        <v>29</v>
      </c>
      <c r="I69">
        <f t="shared" si="2"/>
        <v>32</v>
      </c>
      <c r="J69">
        <f t="shared" si="2"/>
        <v>32</v>
      </c>
      <c r="K69">
        <f t="shared" si="2"/>
        <v>30</v>
      </c>
      <c r="L69">
        <f t="shared" si="2"/>
        <v>30</v>
      </c>
      <c r="M69">
        <f t="shared" si="2"/>
        <v>29</v>
      </c>
      <c r="N69">
        <f t="shared" si="2"/>
        <v>29</v>
      </c>
      <c r="O69">
        <f t="shared" si="2"/>
        <v>29</v>
      </c>
      <c r="P69">
        <f t="shared" si="2"/>
        <v>29</v>
      </c>
      <c r="Q69">
        <f t="shared" si="2"/>
        <v>29</v>
      </c>
      <c r="R69">
        <f t="shared" si="2"/>
        <v>28</v>
      </c>
      <c r="S69">
        <f t="shared" si="2"/>
        <v>28</v>
      </c>
      <c r="T69">
        <f t="shared" si="1"/>
        <v>28</v>
      </c>
      <c r="U69">
        <f t="shared" si="1"/>
        <v>29</v>
      </c>
      <c r="V69">
        <f t="shared" si="1"/>
        <v>30</v>
      </c>
      <c r="W69">
        <f t="shared" si="1"/>
        <v>28</v>
      </c>
      <c r="Y69" s="14" t="s">
        <v>143</v>
      </c>
    </row>
    <row r="70" spans="1:25" ht="12.75">
      <c r="A70" s="13" t="s">
        <v>28</v>
      </c>
      <c r="B70" s="14" t="s">
        <v>29</v>
      </c>
      <c r="D70">
        <f t="shared" si="0"/>
        <v>33</v>
      </c>
      <c r="E70">
        <f t="shared" si="1"/>
        <v>32</v>
      </c>
      <c r="F70">
        <f t="shared" si="1"/>
        <v>32</v>
      </c>
      <c r="G70">
        <f t="shared" si="1"/>
        <v>34</v>
      </c>
      <c r="H70">
        <f t="shared" si="1"/>
        <v>33</v>
      </c>
      <c r="I70">
        <f t="shared" si="1"/>
        <v>33</v>
      </c>
      <c r="J70">
        <f t="shared" si="1"/>
        <v>33</v>
      </c>
      <c r="K70">
        <f t="shared" si="1"/>
        <v>33</v>
      </c>
      <c r="L70">
        <f t="shared" si="1"/>
        <v>32</v>
      </c>
      <c r="M70">
        <f t="shared" si="1"/>
        <v>32</v>
      </c>
      <c r="N70">
        <f t="shared" si="1"/>
        <v>30</v>
      </c>
      <c r="O70">
        <f t="shared" si="1"/>
        <v>32</v>
      </c>
      <c r="P70">
        <f t="shared" si="1"/>
        <v>31</v>
      </c>
      <c r="Q70">
        <f t="shared" si="1"/>
        <v>31</v>
      </c>
      <c r="R70">
        <f t="shared" si="1"/>
        <v>31</v>
      </c>
      <c r="S70">
        <f t="shared" si="1"/>
        <v>30</v>
      </c>
      <c r="T70">
        <f t="shared" si="1"/>
        <v>31</v>
      </c>
      <c r="U70">
        <f t="shared" si="1"/>
        <v>31</v>
      </c>
      <c r="V70">
        <f t="shared" si="1"/>
        <v>33</v>
      </c>
      <c r="W70">
        <f t="shared" si="1"/>
        <v>32</v>
      </c>
      <c r="Y70" s="14" t="s">
        <v>144</v>
      </c>
    </row>
    <row r="71" spans="1:25" ht="12.75">
      <c r="A71" s="13" t="s">
        <v>30</v>
      </c>
      <c r="B71" s="14" t="s">
        <v>31</v>
      </c>
      <c r="D71">
        <f t="shared" si="0"/>
        <v>21</v>
      </c>
      <c r="E71">
        <f t="shared" si="1"/>
        <v>23</v>
      </c>
      <c r="F71">
        <f t="shared" si="1"/>
        <v>21</v>
      </c>
      <c r="G71">
        <f t="shared" si="1"/>
        <v>20</v>
      </c>
      <c r="H71">
        <f t="shared" si="1"/>
        <v>20</v>
      </c>
      <c r="I71">
        <f t="shared" si="1"/>
        <v>21</v>
      </c>
      <c r="J71">
        <f t="shared" si="1"/>
        <v>21</v>
      </c>
      <c r="K71">
        <f t="shared" si="1"/>
        <v>21</v>
      </c>
      <c r="L71">
        <f t="shared" si="1"/>
        <v>20</v>
      </c>
      <c r="M71">
        <f t="shared" si="1"/>
        <v>20</v>
      </c>
      <c r="N71">
        <f t="shared" si="1"/>
        <v>18</v>
      </c>
      <c r="O71">
        <f t="shared" si="1"/>
        <v>22</v>
      </c>
      <c r="P71">
        <f t="shared" si="1"/>
        <v>21</v>
      </c>
      <c r="Q71">
        <f t="shared" si="1"/>
        <v>21</v>
      </c>
      <c r="R71">
        <f t="shared" si="1"/>
        <v>20</v>
      </c>
      <c r="S71">
        <f t="shared" si="1"/>
        <v>19</v>
      </c>
      <c r="T71">
        <f t="shared" si="1"/>
        <v>18</v>
      </c>
      <c r="U71">
        <f t="shared" si="1"/>
        <v>18</v>
      </c>
      <c r="V71">
        <f t="shared" si="1"/>
        <v>18</v>
      </c>
      <c r="W71">
        <f t="shared" si="1"/>
        <v>18</v>
      </c>
      <c r="Y71" s="14" t="s">
        <v>145</v>
      </c>
    </row>
    <row r="72" spans="1:25" ht="12.75">
      <c r="A72" s="13" t="s">
        <v>32</v>
      </c>
      <c r="B72" s="14" t="s">
        <v>33</v>
      </c>
      <c r="D72">
        <f t="shared" si="0"/>
        <v>28</v>
      </c>
      <c r="E72">
        <f t="shared" si="1"/>
        <v>28</v>
      </c>
      <c r="F72">
        <f t="shared" si="1"/>
        <v>28</v>
      </c>
      <c r="G72">
        <f t="shared" si="1"/>
        <v>28</v>
      </c>
      <c r="H72">
        <f t="shared" si="1"/>
        <v>28</v>
      </c>
      <c r="I72">
        <f t="shared" si="1"/>
        <v>28</v>
      </c>
      <c r="J72">
        <f t="shared" si="1"/>
        <v>29</v>
      </c>
      <c r="K72">
        <f t="shared" si="1"/>
        <v>29</v>
      </c>
      <c r="L72">
        <f t="shared" si="1"/>
        <v>29</v>
      </c>
      <c r="M72">
        <f t="shared" si="1"/>
        <v>28</v>
      </c>
      <c r="N72">
        <f t="shared" si="1"/>
        <v>28</v>
      </c>
      <c r="O72">
        <f t="shared" si="1"/>
        <v>28</v>
      </c>
      <c r="P72">
        <f t="shared" si="1"/>
        <v>28</v>
      </c>
      <c r="Q72">
        <f t="shared" si="1"/>
        <v>27</v>
      </c>
      <c r="R72">
        <f t="shared" si="1"/>
        <v>29</v>
      </c>
      <c r="S72">
        <f t="shared" si="1"/>
        <v>31</v>
      </c>
      <c r="T72">
        <f t="shared" si="1"/>
        <v>34</v>
      </c>
      <c r="U72">
        <f t="shared" si="1"/>
        <v>34</v>
      </c>
      <c r="V72">
        <f t="shared" si="1"/>
        <v>32</v>
      </c>
      <c r="W72">
        <f t="shared" si="1"/>
        <v>29</v>
      </c>
      <c r="Y72" s="14" t="s">
        <v>146</v>
      </c>
    </row>
    <row r="73" spans="1:25" ht="12.75">
      <c r="A73" s="13" t="s">
        <v>34</v>
      </c>
      <c r="B73" s="14" t="s">
        <v>35</v>
      </c>
      <c r="D73">
        <f t="shared" si="0"/>
        <v>29</v>
      </c>
      <c r="E73">
        <f t="shared" si="1"/>
        <v>30</v>
      </c>
      <c r="F73">
        <f t="shared" si="1"/>
        <v>29</v>
      </c>
      <c r="G73">
        <f t="shared" si="1"/>
        <v>30</v>
      </c>
      <c r="H73">
        <f t="shared" si="1"/>
        <v>30</v>
      </c>
      <c r="I73">
        <f t="shared" si="1"/>
        <v>30</v>
      </c>
      <c r="J73">
        <f t="shared" si="1"/>
        <v>30</v>
      </c>
      <c r="K73">
        <f t="shared" si="1"/>
        <v>31</v>
      </c>
      <c r="L73">
        <f t="shared" si="1"/>
        <v>31</v>
      </c>
      <c r="M73">
        <f t="shared" si="1"/>
        <v>31</v>
      </c>
      <c r="N73">
        <f t="shared" si="1"/>
        <v>32</v>
      </c>
      <c r="O73">
        <f t="shared" si="1"/>
        <v>31</v>
      </c>
      <c r="P73">
        <f t="shared" si="1"/>
        <v>30</v>
      </c>
      <c r="Q73">
        <f t="shared" si="1"/>
        <v>30</v>
      </c>
      <c r="R73">
        <f t="shared" si="1"/>
        <v>30</v>
      </c>
      <c r="S73">
        <f t="shared" si="1"/>
        <v>34</v>
      </c>
      <c r="T73">
        <f t="shared" si="1"/>
        <v>32</v>
      </c>
      <c r="U73">
        <f t="shared" si="1"/>
        <v>32</v>
      </c>
      <c r="V73">
        <f t="shared" si="1"/>
        <v>34</v>
      </c>
      <c r="W73">
        <f t="shared" si="1"/>
        <v>33</v>
      </c>
      <c r="Y73" s="14" t="s">
        <v>147</v>
      </c>
    </row>
    <row r="74" spans="1:25" ht="12.75">
      <c r="A74" s="13" t="s">
        <v>36</v>
      </c>
      <c r="B74" s="14" t="s">
        <v>37</v>
      </c>
      <c r="D74">
        <f t="shared" si="0"/>
        <v>17</v>
      </c>
      <c r="E74">
        <f t="shared" si="1"/>
        <v>18</v>
      </c>
      <c r="F74">
        <f t="shared" si="1"/>
        <v>18</v>
      </c>
      <c r="G74">
        <f t="shared" si="1"/>
        <v>17</v>
      </c>
      <c r="H74">
        <f t="shared" si="1"/>
        <v>18</v>
      </c>
      <c r="I74">
        <f t="shared" si="1"/>
        <v>18</v>
      </c>
      <c r="J74">
        <f t="shared" si="1"/>
        <v>20</v>
      </c>
      <c r="K74">
        <f t="shared" si="1"/>
        <v>20</v>
      </c>
      <c r="L74">
        <f t="shared" si="1"/>
        <v>21</v>
      </c>
      <c r="M74">
        <f t="shared" si="1"/>
        <v>22</v>
      </c>
      <c r="N74">
        <f t="shared" si="1"/>
        <v>20</v>
      </c>
      <c r="O74">
        <f t="shared" si="1"/>
        <v>18</v>
      </c>
      <c r="P74">
        <f t="shared" si="1"/>
        <v>19</v>
      </c>
      <c r="Q74">
        <f t="shared" si="1"/>
        <v>19</v>
      </c>
      <c r="R74">
        <f t="shared" si="1"/>
        <v>21</v>
      </c>
      <c r="S74">
        <f t="shared" si="1"/>
        <v>21</v>
      </c>
      <c r="T74">
        <f t="shared" si="1"/>
        <v>22</v>
      </c>
      <c r="U74">
        <f t="shared" si="1"/>
        <v>21</v>
      </c>
      <c r="V74">
        <f t="shared" si="1"/>
        <v>20</v>
      </c>
      <c r="W74">
        <f t="shared" si="1"/>
        <v>20</v>
      </c>
      <c r="Y74" s="14" t="s">
        <v>148</v>
      </c>
    </row>
    <row r="75" spans="1:25" ht="12.75">
      <c r="A75" s="13" t="s">
        <v>38</v>
      </c>
      <c r="B75" s="14" t="s">
        <v>39</v>
      </c>
      <c r="D75">
        <f t="shared" si="0"/>
        <v>16</v>
      </c>
      <c r="E75">
        <f t="shared" si="1"/>
        <v>17</v>
      </c>
      <c r="F75">
        <f t="shared" si="1"/>
        <v>17</v>
      </c>
      <c r="G75">
        <f t="shared" si="1"/>
        <v>16</v>
      </c>
      <c r="H75">
        <f t="shared" si="1"/>
        <v>15</v>
      </c>
      <c r="I75">
        <f t="shared" si="1"/>
        <v>17</v>
      </c>
      <c r="J75">
        <f t="shared" si="1"/>
        <v>16</v>
      </c>
      <c r="K75">
        <f t="shared" si="1"/>
        <v>15</v>
      </c>
      <c r="L75">
        <f t="shared" si="1"/>
        <v>16</v>
      </c>
      <c r="M75">
        <f t="shared" si="1"/>
        <v>16</v>
      </c>
      <c r="N75">
        <f t="shared" si="1"/>
        <v>16</v>
      </c>
      <c r="O75">
        <f t="shared" si="1"/>
        <v>16</v>
      </c>
      <c r="P75">
        <f t="shared" si="1"/>
        <v>15</v>
      </c>
      <c r="Q75">
        <f t="shared" si="1"/>
        <v>15</v>
      </c>
      <c r="R75">
        <f t="shared" si="1"/>
        <v>15</v>
      </c>
      <c r="S75">
        <f t="shared" si="1"/>
        <v>15</v>
      </c>
      <c r="T75">
        <f t="shared" si="1"/>
        <v>14</v>
      </c>
      <c r="U75">
        <f t="shared" si="1"/>
        <v>14</v>
      </c>
      <c r="V75">
        <f t="shared" si="1"/>
        <v>14</v>
      </c>
      <c r="W75">
        <f t="shared" si="1"/>
        <v>14</v>
      </c>
      <c r="Y75" s="14" t="s">
        <v>149</v>
      </c>
    </row>
    <row r="76" spans="1:25" ht="12.75">
      <c r="A76" s="13" t="s">
        <v>40</v>
      </c>
      <c r="B76" s="14" t="s">
        <v>41</v>
      </c>
      <c r="D76">
        <f t="shared" si="0"/>
        <v>26</v>
      </c>
      <c r="E76">
        <f t="shared" si="1"/>
        <v>25</v>
      </c>
      <c r="F76">
        <f t="shared" si="1"/>
        <v>27</v>
      </c>
      <c r="G76">
        <f t="shared" si="1"/>
        <v>27</v>
      </c>
      <c r="H76">
        <f t="shared" si="1"/>
        <v>27</v>
      </c>
      <c r="I76">
        <f t="shared" si="1"/>
        <v>23</v>
      </c>
      <c r="J76">
        <f t="shared" si="1"/>
        <v>24</v>
      </c>
      <c r="K76">
        <f t="shared" si="1"/>
        <v>23</v>
      </c>
      <c r="L76">
        <f t="shared" si="1"/>
        <v>24</v>
      </c>
      <c r="M76">
        <f t="shared" si="1"/>
        <v>24</v>
      </c>
      <c r="N76">
        <f t="shared" si="1"/>
        <v>24</v>
      </c>
      <c r="O76">
        <f t="shared" si="1"/>
        <v>24</v>
      </c>
      <c r="P76">
        <f t="shared" si="1"/>
        <v>23</v>
      </c>
      <c r="Q76">
        <f t="shared" si="1"/>
        <v>23</v>
      </c>
      <c r="R76">
        <f t="shared" si="1"/>
        <v>23</v>
      </c>
      <c r="S76">
        <f t="shared" si="1"/>
        <v>23</v>
      </c>
      <c r="T76">
        <f t="shared" si="1"/>
        <v>21</v>
      </c>
      <c r="U76">
        <f t="shared" si="1"/>
        <v>22</v>
      </c>
      <c r="V76">
        <f t="shared" si="1"/>
        <v>21</v>
      </c>
      <c r="W76">
        <f t="shared" si="1"/>
        <v>21</v>
      </c>
      <c r="Y76" s="14" t="s">
        <v>150</v>
      </c>
    </row>
    <row r="77" spans="1:25" ht="12.75">
      <c r="A77" s="19" t="s">
        <v>42</v>
      </c>
      <c r="B77" s="20" t="s">
        <v>43</v>
      </c>
      <c r="D77">
        <f t="shared" si="0"/>
        <v>25</v>
      </c>
      <c r="E77">
        <f t="shared" si="1"/>
        <v>26</v>
      </c>
      <c r="F77">
        <f t="shared" si="1"/>
        <v>26</v>
      </c>
      <c r="G77">
        <f t="shared" si="1"/>
        <v>25</v>
      </c>
      <c r="H77">
        <f t="shared" si="1"/>
        <v>23</v>
      </c>
      <c r="I77">
        <f t="shared" si="1"/>
        <v>24</v>
      </c>
      <c r="J77">
        <f t="shared" si="1"/>
        <v>22</v>
      </c>
      <c r="K77">
        <f t="shared" si="1"/>
        <v>22</v>
      </c>
      <c r="L77">
        <f t="shared" si="1"/>
        <v>22</v>
      </c>
      <c r="M77">
        <f t="shared" si="1"/>
        <v>21</v>
      </c>
      <c r="N77">
        <f t="shared" si="1"/>
        <v>22</v>
      </c>
      <c r="O77">
        <f t="shared" si="1"/>
        <v>21</v>
      </c>
      <c r="P77">
        <f t="shared" si="1"/>
        <v>20</v>
      </c>
      <c r="Q77">
        <f t="shared" si="1"/>
        <v>20</v>
      </c>
      <c r="R77">
        <f t="shared" si="1"/>
        <v>19</v>
      </c>
      <c r="S77">
        <f t="shared" si="1"/>
        <v>20</v>
      </c>
      <c r="T77">
        <f t="shared" si="1"/>
        <v>20</v>
      </c>
      <c r="U77">
        <f t="shared" si="1"/>
        <v>20</v>
      </c>
      <c r="V77">
        <f t="shared" si="1"/>
        <v>22</v>
      </c>
      <c r="W77">
        <f t="shared" si="1"/>
        <v>22</v>
      </c>
      <c r="Y77" s="20" t="s">
        <v>151</v>
      </c>
    </row>
    <row r="78" spans="1:25" ht="12.75">
      <c r="A78" s="13" t="s">
        <v>44</v>
      </c>
      <c r="B78" s="14" t="s">
        <v>45</v>
      </c>
      <c r="D78">
        <f t="shared" si="0"/>
        <v>12</v>
      </c>
      <c r="E78">
        <f t="shared" si="1"/>
        <v>12</v>
      </c>
      <c r="F78">
        <f t="shared" si="1"/>
        <v>12</v>
      </c>
      <c r="G78">
        <f t="shared" si="1"/>
        <v>12</v>
      </c>
      <c r="H78">
        <f t="shared" si="1"/>
        <v>12</v>
      </c>
      <c r="I78">
        <f t="shared" si="1"/>
        <v>11</v>
      </c>
      <c r="J78">
        <f t="shared" si="1"/>
        <v>9</v>
      </c>
      <c r="K78">
        <f t="shared" si="1"/>
        <v>9</v>
      </c>
      <c r="L78">
        <f t="shared" si="1"/>
        <v>9</v>
      </c>
      <c r="M78">
        <f t="shared" si="1"/>
        <v>9</v>
      </c>
      <c r="N78">
        <f t="shared" si="1"/>
        <v>8</v>
      </c>
      <c r="O78">
        <f t="shared" si="1"/>
        <v>8</v>
      </c>
      <c r="P78">
        <f t="shared" si="1"/>
        <v>8</v>
      </c>
      <c r="Q78">
        <f t="shared" si="1"/>
        <v>8</v>
      </c>
      <c r="R78">
        <f t="shared" si="1"/>
        <v>7</v>
      </c>
      <c r="S78">
        <f t="shared" si="1"/>
        <v>7</v>
      </c>
      <c r="T78">
        <f t="shared" si="1"/>
        <v>7</v>
      </c>
      <c r="U78">
        <f t="shared" si="1"/>
        <v>7</v>
      </c>
      <c r="V78">
        <f t="shared" si="1"/>
        <v>7</v>
      </c>
      <c r="W78">
        <f t="shared" si="1"/>
        <v>7</v>
      </c>
      <c r="Y78" s="14" t="s">
        <v>152</v>
      </c>
    </row>
    <row r="79" spans="1:25" ht="12.75">
      <c r="A79" s="13" t="s">
        <v>46</v>
      </c>
      <c r="B79" s="14" t="s">
        <v>47</v>
      </c>
      <c r="D79">
        <f t="shared" si="0"/>
        <v>13</v>
      </c>
      <c r="E79">
        <f t="shared" si="1"/>
        <v>13</v>
      </c>
      <c r="F79">
        <f t="shared" si="1"/>
        <v>13</v>
      </c>
      <c r="G79">
        <f t="shared" si="1"/>
        <v>13</v>
      </c>
      <c r="H79">
        <f t="shared" si="1"/>
        <v>13</v>
      </c>
      <c r="I79">
        <f t="shared" si="1"/>
        <v>13</v>
      </c>
      <c r="J79">
        <f t="shared" si="1"/>
        <v>12</v>
      </c>
      <c r="K79">
        <f t="shared" si="1"/>
        <v>12</v>
      </c>
      <c r="L79">
        <f t="shared" si="1"/>
        <v>10</v>
      </c>
      <c r="M79">
        <f t="shared" si="1"/>
        <v>10</v>
      </c>
      <c r="N79">
        <f t="shared" si="1"/>
        <v>10</v>
      </c>
      <c r="O79">
        <f t="shared" si="1"/>
        <v>10</v>
      </c>
      <c r="P79">
        <f t="shared" si="1"/>
        <v>10</v>
      </c>
      <c r="Q79">
        <f t="shared" si="1"/>
        <v>9</v>
      </c>
      <c r="R79">
        <f t="shared" si="1"/>
        <v>10</v>
      </c>
      <c r="S79">
        <f t="shared" si="1"/>
        <v>9</v>
      </c>
      <c r="T79">
        <f t="shared" si="1"/>
        <v>9</v>
      </c>
      <c r="U79">
        <f t="shared" si="1"/>
        <v>9</v>
      </c>
      <c r="V79">
        <f t="shared" si="1"/>
        <v>9</v>
      </c>
      <c r="W79">
        <f t="shared" si="1"/>
        <v>9</v>
      </c>
      <c r="Y79" s="14" t="s">
        <v>153</v>
      </c>
    </row>
    <row r="80" spans="1:25" ht="12.75">
      <c r="A80" s="13" t="s">
        <v>48</v>
      </c>
      <c r="B80" s="14" t="s">
        <v>49</v>
      </c>
      <c r="D80">
        <f t="shared" si="0"/>
        <v>1</v>
      </c>
      <c r="E80">
        <f t="shared" si="1"/>
        <v>1</v>
      </c>
      <c r="F80">
        <f t="shared" si="1"/>
        <v>1</v>
      </c>
      <c r="G80">
        <f t="shared" si="1"/>
        <v>1</v>
      </c>
      <c r="H80">
        <f t="shared" si="1"/>
        <v>1</v>
      </c>
      <c r="I80">
        <f t="shared" si="1"/>
        <v>1</v>
      </c>
      <c r="J80">
        <f t="shared" si="1"/>
        <v>1</v>
      </c>
      <c r="K80">
        <f t="shared" si="1"/>
        <v>1</v>
      </c>
      <c r="L80">
        <f t="shared" si="1"/>
        <v>1</v>
      </c>
      <c r="M80">
        <f t="shared" si="1"/>
        <v>1</v>
      </c>
      <c r="N80">
        <f t="shared" si="1"/>
        <v>1</v>
      </c>
      <c r="O80">
        <f t="shared" si="1"/>
        <v>1</v>
      </c>
      <c r="P80">
        <f t="shared" si="1"/>
        <v>1</v>
      </c>
      <c r="Q80">
        <f t="shared" si="1"/>
        <v>1</v>
      </c>
      <c r="R80">
        <f t="shared" si="1"/>
        <v>1</v>
      </c>
      <c r="S80">
        <f t="shared" si="1"/>
        <v>1</v>
      </c>
      <c r="T80">
        <f t="shared" si="1"/>
        <v>1</v>
      </c>
      <c r="U80">
        <f t="shared" si="1"/>
        <v>1</v>
      </c>
      <c r="V80">
        <f t="shared" si="1"/>
        <v>1</v>
      </c>
      <c r="W80">
        <f t="shared" si="1"/>
        <v>1</v>
      </c>
      <c r="Y80" s="14" t="s">
        <v>154</v>
      </c>
    </row>
    <row r="81" spans="1:25" ht="12.75">
      <c r="A81" s="13" t="s">
        <v>50</v>
      </c>
      <c r="B81" s="14" t="s">
        <v>51</v>
      </c>
      <c r="D81">
        <f t="shared" si="0"/>
        <v>7</v>
      </c>
      <c r="E81">
        <f t="shared" si="1"/>
        <v>7</v>
      </c>
      <c r="F81">
        <f t="shared" si="1"/>
        <v>7</v>
      </c>
      <c r="G81">
        <f t="shared" si="1"/>
        <v>7</v>
      </c>
      <c r="H81">
        <f t="shared" si="1"/>
        <v>7</v>
      </c>
      <c r="I81">
        <f t="shared" si="1"/>
        <v>6</v>
      </c>
      <c r="J81">
        <f t="shared" si="1"/>
        <v>6</v>
      </c>
      <c r="K81">
        <f t="shared" si="1"/>
        <v>5</v>
      </c>
      <c r="L81">
        <f t="shared" si="1"/>
        <v>4</v>
      </c>
      <c r="M81">
        <f t="shared" si="1"/>
        <v>4</v>
      </c>
      <c r="N81">
        <f t="shared" si="1"/>
        <v>4</v>
      </c>
      <c r="O81">
        <f t="shared" si="1"/>
        <v>4</v>
      </c>
      <c r="P81">
        <f t="shared" si="1"/>
        <v>4</v>
      </c>
      <c r="Q81">
        <f t="shared" si="1"/>
        <v>3</v>
      </c>
      <c r="R81">
        <f t="shared" si="1"/>
        <v>3</v>
      </c>
      <c r="S81">
        <f t="shared" si="1"/>
        <v>3</v>
      </c>
      <c r="T81">
        <f t="shared" si="1"/>
        <v>3</v>
      </c>
      <c r="U81">
        <f t="shared" si="1"/>
        <v>3</v>
      </c>
      <c r="V81">
        <f t="shared" si="1"/>
        <v>3</v>
      </c>
      <c r="W81">
        <f t="shared" si="1"/>
        <v>3</v>
      </c>
      <c r="Y81" s="14" t="s">
        <v>155</v>
      </c>
    </row>
    <row r="82" spans="1:25" ht="12.75">
      <c r="A82" s="13" t="s">
        <v>52</v>
      </c>
      <c r="B82" s="14" t="s">
        <v>53</v>
      </c>
      <c r="D82">
        <f t="shared" si="0"/>
        <v>9</v>
      </c>
      <c r="E82">
        <f t="shared" si="1"/>
        <v>9</v>
      </c>
      <c r="F82">
        <f t="shared" si="1"/>
        <v>9</v>
      </c>
      <c r="G82">
        <f t="shared" si="1"/>
        <v>10</v>
      </c>
      <c r="H82">
        <f t="shared" si="1"/>
        <v>10</v>
      </c>
      <c r="I82">
        <f aca="true" t="shared" si="3" ref="E82:W95">RANK(I21,I$7:I$53,0)</f>
        <v>12</v>
      </c>
      <c r="J82">
        <f t="shared" si="3"/>
        <v>13</v>
      </c>
      <c r="K82">
        <f t="shared" si="3"/>
        <v>13</v>
      </c>
      <c r="L82">
        <f t="shared" si="3"/>
        <v>13</v>
      </c>
      <c r="M82">
        <f t="shared" si="3"/>
        <v>13</v>
      </c>
      <c r="N82">
        <f t="shared" si="3"/>
        <v>13</v>
      </c>
      <c r="O82">
        <f t="shared" si="3"/>
        <v>13</v>
      </c>
      <c r="P82">
        <f t="shared" si="3"/>
        <v>13</v>
      </c>
      <c r="Q82">
        <f t="shared" si="3"/>
        <v>13</v>
      </c>
      <c r="R82">
        <f t="shared" si="3"/>
        <v>13</v>
      </c>
      <c r="S82">
        <f t="shared" si="3"/>
        <v>13</v>
      </c>
      <c r="T82">
        <f t="shared" si="3"/>
        <v>13</v>
      </c>
      <c r="U82">
        <f t="shared" si="3"/>
        <v>13</v>
      </c>
      <c r="V82">
        <f t="shared" si="3"/>
        <v>13</v>
      </c>
      <c r="W82">
        <f t="shared" si="3"/>
        <v>13</v>
      </c>
      <c r="Y82" s="14" t="s">
        <v>156</v>
      </c>
    </row>
    <row r="83" spans="1:25" ht="12.75">
      <c r="A83" s="13" t="s">
        <v>54</v>
      </c>
      <c r="B83" s="14" t="s">
        <v>55</v>
      </c>
      <c r="D83">
        <f t="shared" si="0"/>
        <v>30</v>
      </c>
      <c r="E83">
        <f t="shared" si="3"/>
        <v>31</v>
      </c>
      <c r="F83">
        <f t="shared" si="3"/>
        <v>31</v>
      </c>
      <c r="G83">
        <f t="shared" si="3"/>
        <v>33</v>
      </c>
      <c r="H83">
        <f t="shared" si="3"/>
        <v>31</v>
      </c>
      <c r="I83">
        <f t="shared" si="3"/>
        <v>29</v>
      </c>
      <c r="J83">
        <f t="shared" si="3"/>
        <v>28</v>
      </c>
      <c r="K83">
        <f t="shared" si="3"/>
        <v>28</v>
      </c>
      <c r="L83">
        <f t="shared" si="3"/>
        <v>28</v>
      </c>
      <c r="M83">
        <f t="shared" si="3"/>
        <v>30</v>
      </c>
      <c r="N83">
        <f t="shared" si="3"/>
        <v>31</v>
      </c>
      <c r="O83">
        <f t="shared" si="3"/>
        <v>30</v>
      </c>
      <c r="P83">
        <f t="shared" si="3"/>
        <v>32</v>
      </c>
      <c r="Q83">
        <f t="shared" si="3"/>
        <v>32</v>
      </c>
      <c r="R83">
        <f t="shared" si="3"/>
        <v>32</v>
      </c>
      <c r="S83">
        <f t="shared" si="3"/>
        <v>29</v>
      </c>
      <c r="T83">
        <f t="shared" si="3"/>
        <v>29</v>
      </c>
      <c r="U83">
        <f t="shared" si="3"/>
        <v>30</v>
      </c>
      <c r="V83">
        <f t="shared" si="3"/>
        <v>29</v>
      </c>
      <c r="W83">
        <f t="shared" si="3"/>
        <v>31</v>
      </c>
      <c r="Y83" s="14" t="s">
        <v>166</v>
      </c>
    </row>
    <row r="84" spans="1:25" ht="12.75">
      <c r="A84" s="13" t="s">
        <v>56</v>
      </c>
      <c r="B84" s="14" t="s">
        <v>57</v>
      </c>
      <c r="D84">
        <f t="shared" si="0"/>
        <v>35</v>
      </c>
      <c r="E84">
        <f t="shared" si="3"/>
        <v>34</v>
      </c>
      <c r="F84">
        <f t="shared" si="3"/>
        <v>35</v>
      </c>
      <c r="G84">
        <f t="shared" si="3"/>
        <v>32</v>
      </c>
      <c r="H84">
        <f t="shared" si="3"/>
        <v>32</v>
      </c>
      <c r="I84">
        <f t="shared" si="3"/>
        <v>31</v>
      </c>
      <c r="J84">
        <f t="shared" si="3"/>
        <v>31</v>
      </c>
      <c r="K84">
        <f t="shared" si="3"/>
        <v>32</v>
      </c>
      <c r="L84">
        <f t="shared" si="3"/>
        <v>33</v>
      </c>
      <c r="M84">
        <f t="shared" si="3"/>
        <v>33</v>
      </c>
      <c r="N84">
        <f t="shared" si="3"/>
        <v>33</v>
      </c>
      <c r="O84">
        <f t="shared" si="3"/>
        <v>33</v>
      </c>
      <c r="P84">
        <f t="shared" si="3"/>
        <v>33</v>
      </c>
      <c r="Q84">
        <f t="shared" si="3"/>
        <v>33</v>
      </c>
      <c r="R84">
        <f t="shared" si="3"/>
        <v>33</v>
      </c>
      <c r="S84">
        <f t="shared" si="3"/>
        <v>32</v>
      </c>
      <c r="T84">
        <f t="shared" si="3"/>
        <v>30</v>
      </c>
      <c r="U84">
        <f t="shared" si="3"/>
        <v>28</v>
      </c>
      <c r="V84">
        <f t="shared" si="3"/>
        <v>28</v>
      </c>
      <c r="W84">
        <f t="shared" si="3"/>
        <v>30</v>
      </c>
      <c r="Y84" s="14" t="s">
        <v>167</v>
      </c>
    </row>
    <row r="85" spans="1:25" ht="12.75">
      <c r="A85" s="13" t="s">
        <v>58</v>
      </c>
      <c r="B85" s="14" t="s">
        <v>59</v>
      </c>
      <c r="D85">
        <f t="shared" si="0"/>
        <v>42</v>
      </c>
      <c r="E85">
        <f t="shared" si="3"/>
        <v>44</v>
      </c>
      <c r="F85">
        <f t="shared" si="3"/>
        <v>44</v>
      </c>
      <c r="G85">
        <f t="shared" si="3"/>
        <v>44</v>
      </c>
      <c r="H85">
        <f t="shared" si="3"/>
        <v>44</v>
      </c>
      <c r="I85">
        <f t="shared" si="3"/>
        <v>44</v>
      </c>
      <c r="J85">
        <f t="shared" si="3"/>
        <v>44</v>
      </c>
      <c r="K85">
        <f t="shared" si="3"/>
        <v>43</v>
      </c>
      <c r="L85">
        <f t="shared" si="3"/>
        <v>42</v>
      </c>
      <c r="M85">
        <f t="shared" si="3"/>
        <v>42</v>
      </c>
      <c r="N85">
        <f t="shared" si="3"/>
        <v>43</v>
      </c>
      <c r="O85">
        <f t="shared" si="3"/>
        <v>44</v>
      </c>
      <c r="P85">
        <f t="shared" si="3"/>
        <v>43</v>
      </c>
      <c r="Q85">
        <f t="shared" si="3"/>
        <v>43</v>
      </c>
      <c r="R85">
        <f t="shared" si="3"/>
        <v>43</v>
      </c>
      <c r="S85">
        <f t="shared" si="3"/>
        <v>41</v>
      </c>
      <c r="T85">
        <f t="shared" si="3"/>
        <v>41</v>
      </c>
      <c r="U85">
        <f t="shared" si="3"/>
        <v>41</v>
      </c>
      <c r="V85">
        <f t="shared" si="3"/>
        <v>41</v>
      </c>
      <c r="W85">
        <f t="shared" si="3"/>
        <v>41</v>
      </c>
      <c r="Y85" s="14" t="s">
        <v>168</v>
      </c>
    </row>
    <row r="86" spans="1:25" ht="12.75">
      <c r="A86" s="13" t="s">
        <v>60</v>
      </c>
      <c r="B86" s="14" t="s">
        <v>61</v>
      </c>
      <c r="D86">
        <f t="shared" si="0"/>
        <v>45</v>
      </c>
      <c r="E86">
        <f t="shared" si="3"/>
        <v>45</v>
      </c>
      <c r="F86">
        <f t="shared" si="3"/>
        <v>45</v>
      </c>
      <c r="G86">
        <f t="shared" si="3"/>
        <v>45</v>
      </c>
      <c r="H86">
        <f t="shared" si="3"/>
        <v>45</v>
      </c>
      <c r="I86">
        <f t="shared" si="3"/>
        <v>45</v>
      </c>
      <c r="J86">
        <f t="shared" si="3"/>
        <v>45</v>
      </c>
      <c r="K86">
        <f t="shared" si="3"/>
        <v>45</v>
      </c>
      <c r="L86">
        <f t="shared" si="3"/>
        <v>44</v>
      </c>
      <c r="M86">
        <f t="shared" si="3"/>
        <v>44</v>
      </c>
      <c r="N86">
        <f t="shared" si="3"/>
        <v>44</v>
      </c>
      <c r="O86">
        <f t="shared" si="3"/>
        <v>43</v>
      </c>
      <c r="P86">
        <f t="shared" si="3"/>
        <v>44</v>
      </c>
      <c r="Q86">
        <f t="shared" si="3"/>
        <v>44</v>
      </c>
      <c r="R86">
        <f t="shared" si="3"/>
        <v>44</v>
      </c>
      <c r="S86">
        <f t="shared" si="3"/>
        <v>44</v>
      </c>
      <c r="T86">
        <f t="shared" si="3"/>
        <v>43</v>
      </c>
      <c r="U86">
        <f t="shared" si="3"/>
        <v>42</v>
      </c>
      <c r="V86">
        <f t="shared" si="3"/>
        <v>40</v>
      </c>
      <c r="W86">
        <f t="shared" si="3"/>
        <v>44</v>
      </c>
      <c r="Y86" s="14" t="s">
        <v>157</v>
      </c>
    </row>
    <row r="87" spans="1:25" ht="12.75">
      <c r="A87" s="19" t="s">
        <v>62</v>
      </c>
      <c r="B87" s="20" t="s">
        <v>63</v>
      </c>
      <c r="D87">
        <f t="shared" si="0"/>
        <v>14</v>
      </c>
      <c r="E87">
        <f t="shared" si="3"/>
        <v>14</v>
      </c>
      <c r="F87">
        <f t="shared" si="3"/>
        <v>14</v>
      </c>
      <c r="G87">
        <f t="shared" si="3"/>
        <v>14</v>
      </c>
      <c r="H87">
        <f t="shared" si="3"/>
        <v>14</v>
      </c>
      <c r="I87">
        <f t="shared" si="3"/>
        <v>14</v>
      </c>
      <c r="J87">
        <f t="shared" si="3"/>
        <v>14</v>
      </c>
      <c r="K87">
        <f t="shared" si="3"/>
        <v>14</v>
      </c>
      <c r="L87">
        <f t="shared" si="3"/>
        <v>14</v>
      </c>
      <c r="M87">
        <f t="shared" si="3"/>
        <v>14</v>
      </c>
      <c r="N87">
        <f t="shared" si="3"/>
        <v>14</v>
      </c>
      <c r="O87">
        <f t="shared" si="3"/>
        <v>14</v>
      </c>
      <c r="P87">
        <f t="shared" si="3"/>
        <v>14</v>
      </c>
      <c r="Q87">
        <f t="shared" si="3"/>
        <v>14</v>
      </c>
      <c r="R87">
        <f t="shared" si="3"/>
        <v>14</v>
      </c>
      <c r="S87">
        <f t="shared" si="3"/>
        <v>14</v>
      </c>
      <c r="T87">
        <f t="shared" si="3"/>
        <v>15</v>
      </c>
      <c r="U87">
        <f t="shared" si="3"/>
        <v>15</v>
      </c>
      <c r="V87">
        <f t="shared" si="3"/>
        <v>15</v>
      </c>
      <c r="W87">
        <f t="shared" si="3"/>
        <v>15</v>
      </c>
      <c r="Y87" s="20" t="s">
        <v>158</v>
      </c>
    </row>
    <row r="88" spans="1:25" ht="12.75">
      <c r="A88" s="13" t="s">
        <v>64</v>
      </c>
      <c r="B88" s="14" t="s">
        <v>65</v>
      </c>
      <c r="D88">
        <f t="shared" si="0"/>
        <v>18</v>
      </c>
      <c r="E88">
        <f t="shared" si="3"/>
        <v>16</v>
      </c>
      <c r="F88">
        <f t="shared" si="3"/>
        <v>16</v>
      </c>
      <c r="G88">
        <f t="shared" si="3"/>
        <v>18</v>
      </c>
      <c r="H88">
        <f t="shared" si="3"/>
        <v>17</v>
      </c>
      <c r="I88">
        <f t="shared" si="3"/>
        <v>15</v>
      </c>
      <c r="J88">
        <f t="shared" si="3"/>
        <v>15</v>
      </c>
      <c r="K88">
        <f t="shared" si="3"/>
        <v>16</v>
      </c>
      <c r="L88">
        <f t="shared" si="3"/>
        <v>15</v>
      </c>
      <c r="M88">
        <f t="shared" si="3"/>
        <v>15</v>
      </c>
      <c r="N88">
        <f t="shared" si="3"/>
        <v>15</v>
      </c>
      <c r="O88">
        <f t="shared" si="3"/>
        <v>15</v>
      </c>
      <c r="P88">
        <f t="shared" si="3"/>
        <v>16</v>
      </c>
      <c r="Q88">
        <f t="shared" si="3"/>
        <v>16</v>
      </c>
      <c r="R88">
        <f t="shared" si="3"/>
        <v>16</v>
      </c>
      <c r="S88">
        <f t="shared" si="3"/>
        <v>16</v>
      </c>
      <c r="T88">
        <f t="shared" si="3"/>
        <v>16</v>
      </c>
      <c r="U88">
        <f t="shared" si="3"/>
        <v>16</v>
      </c>
      <c r="V88">
        <f t="shared" si="3"/>
        <v>16</v>
      </c>
      <c r="W88">
        <f t="shared" si="3"/>
        <v>17</v>
      </c>
      <c r="Y88" s="14" t="s">
        <v>169</v>
      </c>
    </row>
    <row r="89" spans="1:25" ht="12.75">
      <c r="A89" s="13" t="s">
        <v>66</v>
      </c>
      <c r="B89" s="14" t="s">
        <v>67</v>
      </c>
      <c r="D89">
        <f t="shared" si="0"/>
        <v>8</v>
      </c>
      <c r="E89">
        <f t="shared" si="3"/>
        <v>8</v>
      </c>
      <c r="F89">
        <f t="shared" si="3"/>
        <v>8</v>
      </c>
      <c r="G89">
        <f t="shared" si="3"/>
        <v>8</v>
      </c>
      <c r="H89">
        <f t="shared" si="3"/>
        <v>8</v>
      </c>
      <c r="I89">
        <f t="shared" si="3"/>
        <v>8</v>
      </c>
      <c r="J89">
        <f t="shared" si="3"/>
        <v>8</v>
      </c>
      <c r="K89">
        <f t="shared" si="3"/>
        <v>8</v>
      </c>
      <c r="L89">
        <f t="shared" si="3"/>
        <v>8</v>
      </c>
      <c r="M89">
        <f t="shared" si="3"/>
        <v>8</v>
      </c>
      <c r="N89">
        <f t="shared" si="3"/>
        <v>9</v>
      </c>
      <c r="O89">
        <f t="shared" si="3"/>
        <v>9</v>
      </c>
      <c r="P89">
        <f t="shared" si="3"/>
        <v>9</v>
      </c>
      <c r="Q89">
        <f t="shared" si="3"/>
        <v>10</v>
      </c>
      <c r="R89">
        <f t="shared" si="3"/>
        <v>9</v>
      </c>
      <c r="S89">
        <f t="shared" si="3"/>
        <v>10</v>
      </c>
      <c r="T89">
        <f t="shared" si="3"/>
        <v>10</v>
      </c>
      <c r="U89">
        <f t="shared" si="3"/>
        <v>10</v>
      </c>
      <c r="V89">
        <f t="shared" si="3"/>
        <v>10</v>
      </c>
      <c r="W89">
        <f t="shared" si="3"/>
        <v>10</v>
      </c>
      <c r="Y89" s="14" t="s">
        <v>170</v>
      </c>
    </row>
    <row r="90" spans="1:25" ht="12.75">
      <c r="A90" s="13" t="s">
        <v>68</v>
      </c>
      <c r="B90" s="14" t="s">
        <v>69</v>
      </c>
      <c r="D90">
        <f t="shared" si="0"/>
        <v>5</v>
      </c>
      <c r="E90">
        <f t="shared" si="3"/>
        <v>5</v>
      </c>
      <c r="F90">
        <f t="shared" si="3"/>
        <v>5</v>
      </c>
      <c r="G90">
        <f t="shared" si="3"/>
        <v>5</v>
      </c>
      <c r="H90">
        <f t="shared" si="3"/>
        <v>4</v>
      </c>
      <c r="I90">
        <f t="shared" si="3"/>
        <v>3</v>
      </c>
      <c r="J90">
        <f t="shared" si="3"/>
        <v>3</v>
      </c>
      <c r="K90">
        <f t="shared" si="3"/>
        <v>3</v>
      </c>
      <c r="L90">
        <f t="shared" si="3"/>
        <v>3</v>
      </c>
      <c r="M90">
        <f t="shared" si="3"/>
        <v>3</v>
      </c>
      <c r="N90">
        <f t="shared" si="3"/>
        <v>3</v>
      </c>
      <c r="O90">
        <f t="shared" si="3"/>
        <v>3</v>
      </c>
      <c r="P90">
        <f t="shared" si="3"/>
        <v>3</v>
      </c>
      <c r="Q90">
        <f t="shared" si="3"/>
        <v>4</v>
      </c>
      <c r="R90">
        <f t="shared" si="3"/>
        <v>4</v>
      </c>
      <c r="S90">
        <f t="shared" si="3"/>
        <v>4</v>
      </c>
      <c r="T90">
        <f t="shared" si="3"/>
        <v>4</v>
      </c>
      <c r="U90">
        <f t="shared" si="3"/>
        <v>4</v>
      </c>
      <c r="V90">
        <f t="shared" si="3"/>
        <v>4</v>
      </c>
      <c r="W90">
        <f t="shared" si="3"/>
        <v>4</v>
      </c>
      <c r="Y90" s="14" t="s">
        <v>171</v>
      </c>
    </row>
    <row r="91" spans="1:25" ht="12.75">
      <c r="A91" s="13" t="s">
        <v>70</v>
      </c>
      <c r="B91" s="14" t="s">
        <v>71</v>
      </c>
      <c r="D91">
        <f t="shared" si="0"/>
        <v>23</v>
      </c>
      <c r="E91">
        <f t="shared" si="3"/>
        <v>20</v>
      </c>
      <c r="F91">
        <f t="shared" si="3"/>
        <v>20</v>
      </c>
      <c r="G91">
        <f t="shared" si="3"/>
        <v>22</v>
      </c>
      <c r="H91">
        <f t="shared" si="3"/>
        <v>22</v>
      </c>
      <c r="I91">
        <f t="shared" si="3"/>
        <v>20</v>
      </c>
      <c r="J91">
        <f t="shared" si="3"/>
        <v>19</v>
      </c>
      <c r="K91">
        <f t="shared" si="3"/>
        <v>19</v>
      </c>
      <c r="L91">
        <f t="shared" si="3"/>
        <v>17</v>
      </c>
      <c r="M91">
        <f t="shared" si="3"/>
        <v>19</v>
      </c>
      <c r="N91">
        <f t="shared" si="3"/>
        <v>21</v>
      </c>
      <c r="O91">
        <f t="shared" si="3"/>
        <v>20</v>
      </c>
      <c r="P91">
        <f t="shared" si="3"/>
        <v>18</v>
      </c>
      <c r="Q91">
        <f t="shared" si="3"/>
        <v>18</v>
      </c>
      <c r="R91">
        <f t="shared" si="3"/>
        <v>18</v>
      </c>
      <c r="S91">
        <f t="shared" si="3"/>
        <v>18</v>
      </c>
      <c r="T91">
        <f t="shared" si="3"/>
        <v>19</v>
      </c>
      <c r="U91">
        <f t="shared" si="3"/>
        <v>19</v>
      </c>
      <c r="V91">
        <f t="shared" si="3"/>
        <v>19</v>
      </c>
      <c r="W91">
        <f t="shared" si="3"/>
        <v>19</v>
      </c>
      <c r="Y91" s="14" t="s">
        <v>172</v>
      </c>
    </row>
    <row r="92" spans="1:25" ht="12.75">
      <c r="A92" s="13" t="s">
        <v>72</v>
      </c>
      <c r="B92" s="14" t="s">
        <v>73</v>
      </c>
      <c r="D92">
        <f t="shared" si="0"/>
        <v>38</v>
      </c>
      <c r="E92">
        <f t="shared" si="3"/>
        <v>37</v>
      </c>
      <c r="F92">
        <f t="shared" si="3"/>
        <v>37</v>
      </c>
      <c r="G92">
        <f t="shared" si="3"/>
        <v>37</v>
      </c>
      <c r="H92">
        <f t="shared" si="3"/>
        <v>36</v>
      </c>
      <c r="I92">
        <f t="shared" si="3"/>
        <v>36</v>
      </c>
      <c r="J92">
        <f t="shared" si="3"/>
        <v>35</v>
      </c>
      <c r="K92">
        <f t="shared" si="3"/>
        <v>36</v>
      </c>
      <c r="L92">
        <f t="shared" si="3"/>
        <v>36</v>
      </c>
      <c r="M92">
        <f t="shared" si="3"/>
        <v>36</v>
      </c>
      <c r="N92">
        <f t="shared" si="3"/>
        <v>38</v>
      </c>
      <c r="O92">
        <f t="shared" si="3"/>
        <v>38</v>
      </c>
      <c r="P92">
        <f t="shared" si="3"/>
        <v>38</v>
      </c>
      <c r="Q92">
        <f t="shared" si="3"/>
        <v>37</v>
      </c>
      <c r="R92">
        <f t="shared" si="3"/>
        <v>36</v>
      </c>
      <c r="S92">
        <f t="shared" si="3"/>
        <v>35</v>
      </c>
      <c r="T92">
        <f t="shared" si="3"/>
        <v>35</v>
      </c>
      <c r="U92">
        <f t="shared" si="3"/>
        <v>33</v>
      </c>
      <c r="V92">
        <f t="shared" si="3"/>
        <v>31</v>
      </c>
      <c r="W92">
        <f t="shared" si="3"/>
        <v>34</v>
      </c>
      <c r="Y92" s="14" t="s">
        <v>173</v>
      </c>
    </row>
    <row r="93" spans="1:25" ht="12.75">
      <c r="A93" s="13" t="s">
        <v>74</v>
      </c>
      <c r="B93" s="14" t="s">
        <v>75</v>
      </c>
      <c r="D93">
        <f t="shared" si="0"/>
        <v>11</v>
      </c>
      <c r="E93">
        <f t="shared" si="3"/>
        <v>11</v>
      </c>
      <c r="F93">
        <f t="shared" si="3"/>
        <v>11</v>
      </c>
      <c r="G93">
        <f t="shared" si="3"/>
        <v>11</v>
      </c>
      <c r="H93">
        <f t="shared" si="3"/>
        <v>11</v>
      </c>
      <c r="I93">
        <f t="shared" si="3"/>
        <v>10</v>
      </c>
      <c r="J93">
        <f t="shared" si="3"/>
        <v>11</v>
      </c>
      <c r="K93">
        <f t="shared" si="3"/>
        <v>10</v>
      </c>
      <c r="L93">
        <f t="shared" si="3"/>
        <v>11</v>
      </c>
      <c r="M93">
        <f t="shared" si="3"/>
        <v>12</v>
      </c>
      <c r="N93">
        <f t="shared" si="3"/>
        <v>12</v>
      </c>
      <c r="O93">
        <f t="shared" si="3"/>
        <v>12</v>
      </c>
      <c r="P93">
        <f t="shared" si="3"/>
        <v>12</v>
      </c>
      <c r="Q93">
        <f t="shared" si="3"/>
        <v>12</v>
      </c>
      <c r="R93">
        <f t="shared" si="3"/>
        <v>12</v>
      </c>
      <c r="S93">
        <f t="shared" si="3"/>
        <v>12</v>
      </c>
      <c r="T93">
        <f t="shared" si="3"/>
        <v>12</v>
      </c>
      <c r="U93">
        <f t="shared" si="3"/>
        <v>12</v>
      </c>
      <c r="V93">
        <f t="shared" si="3"/>
        <v>12</v>
      </c>
      <c r="W93">
        <f t="shared" si="3"/>
        <v>12</v>
      </c>
      <c r="Y93" s="14" t="s">
        <v>174</v>
      </c>
    </row>
    <row r="94" spans="1:25" ht="12.75">
      <c r="A94" s="13" t="s">
        <v>76</v>
      </c>
      <c r="B94" s="14" t="s">
        <v>77</v>
      </c>
      <c r="D94">
        <f t="shared" si="0"/>
        <v>2</v>
      </c>
      <c r="E94">
        <f t="shared" si="3"/>
        <v>2</v>
      </c>
      <c r="F94">
        <f t="shared" si="3"/>
        <v>2</v>
      </c>
      <c r="G94">
        <f t="shared" si="3"/>
        <v>2</v>
      </c>
      <c r="H94">
        <f t="shared" si="3"/>
        <v>2</v>
      </c>
      <c r="I94">
        <f t="shared" si="3"/>
        <v>2</v>
      </c>
      <c r="J94">
        <f t="shared" si="3"/>
        <v>2</v>
      </c>
      <c r="K94">
        <f t="shared" si="3"/>
        <v>2</v>
      </c>
      <c r="L94">
        <f t="shared" si="3"/>
        <v>2</v>
      </c>
      <c r="M94">
        <f t="shared" si="3"/>
        <v>2</v>
      </c>
      <c r="N94">
        <f t="shared" si="3"/>
        <v>2</v>
      </c>
      <c r="O94">
        <f t="shared" si="3"/>
        <v>2</v>
      </c>
      <c r="P94">
        <f t="shared" si="3"/>
        <v>2</v>
      </c>
      <c r="Q94">
        <f t="shared" si="3"/>
        <v>2</v>
      </c>
      <c r="R94">
        <f t="shared" si="3"/>
        <v>2</v>
      </c>
      <c r="S94">
        <f t="shared" si="3"/>
        <v>2</v>
      </c>
      <c r="T94">
        <f t="shared" si="3"/>
        <v>2</v>
      </c>
      <c r="U94">
        <f t="shared" si="3"/>
        <v>2</v>
      </c>
      <c r="V94">
        <f t="shared" si="3"/>
        <v>2</v>
      </c>
      <c r="W94">
        <f t="shared" si="3"/>
        <v>2</v>
      </c>
      <c r="Y94" s="14" t="s">
        <v>175</v>
      </c>
    </row>
    <row r="95" spans="1:25" ht="12.75">
      <c r="A95" s="13" t="s">
        <v>78</v>
      </c>
      <c r="B95" s="14" t="s">
        <v>79</v>
      </c>
      <c r="D95">
        <f t="shared" si="0"/>
        <v>4</v>
      </c>
      <c r="E95">
        <f t="shared" si="3"/>
        <v>3</v>
      </c>
      <c r="F95">
        <f t="shared" si="3"/>
        <v>3</v>
      </c>
      <c r="G95">
        <f t="shared" si="3"/>
        <v>4</v>
      </c>
      <c r="H95">
        <f t="shared" si="3"/>
        <v>5</v>
      </c>
      <c r="I95">
        <f t="shared" si="3"/>
        <v>5</v>
      </c>
      <c r="J95">
        <f t="shared" si="3"/>
        <v>5</v>
      </c>
      <c r="K95">
        <f t="shared" si="3"/>
        <v>4</v>
      </c>
      <c r="L95">
        <f t="shared" si="3"/>
        <v>6</v>
      </c>
      <c r="M95">
        <f t="shared" si="3"/>
        <v>5</v>
      </c>
      <c r="N95">
        <f t="shared" si="3"/>
        <v>5</v>
      </c>
      <c r="O95">
        <f t="shared" si="3"/>
        <v>5</v>
      </c>
      <c r="P95">
        <f t="shared" si="3"/>
        <v>6</v>
      </c>
      <c r="Q95">
        <f aca="true" t="shared" si="4" ref="E95:W109">RANK(Q34,Q$7:Q$53,0)</f>
        <v>5</v>
      </c>
      <c r="R95">
        <f t="shared" si="4"/>
        <v>5</v>
      </c>
      <c r="S95">
        <f t="shared" si="4"/>
        <v>5</v>
      </c>
      <c r="T95">
        <f t="shared" si="4"/>
        <v>5</v>
      </c>
      <c r="U95">
        <f t="shared" si="4"/>
        <v>5</v>
      </c>
      <c r="V95">
        <f t="shared" si="4"/>
        <v>5</v>
      </c>
      <c r="W95">
        <f t="shared" si="4"/>
        <v>5</v>
      </c>
      <c r="Y95" s="14" t="s">
        <v>176</v>
      </c>
    </row>
    <row r="96" spans="1:25" ht="12.75">
      <c r="A96" s="13" t="s">
        <v>80</v>
      </c>
      <c r="B96" s="14" t="s">
        <v>81</v>
      </c>
      <c r="D96">
        <f t="shared" si="0"/>
        <v>39</v>
      </c>
      <c r="E96">
        <f t="shared" si="4"/>
        <v>40</v>
      </c>
      <c r="F96">
        <f t="shared" si="4"/>
        <v>38</v>
      </c>
      <c r="G96">
        <f t="shared" si="4"/>
        <v>36</v>
      </c>
      <c r="H96">
        <f t="shared" si="4"/>
        <v>37</v>
      </c>
      <c r="I96">
        <f t="shared" si="4"/>
        <v>39</v>
      </c>
      <c r="J96">
        <f t="shared" si="4"/>
        <v>38</v>
      </c>
      <c r="K96">
        <f t="shared" si="4"/>
        <v>37</v>
      </c>
      <c r="L96">
        <f t="shared" si="4"/>
        <v>37</v>
      </c>
      <c r="M96">
        <f t="shared" si="4"/>
        <v>37</v>
      </c>
      <c r="N96">
        <f t="shared" si="4"/>
        <v>36</v>
      </c>
      <c r="O96">
        <f t="shared" si="4"/>
        <v>36</v>
      </c>
      <c r="P96">
        <f t="shared" si="4"/>
        <v>37</v>
      </c>
      <c r="Q96">
        <f t="shared" si="4"/>
        <v>36</v>
      </c>
      <c r="R96">
        <f t="shared" si="4"/>
        <v>37</v>
      </c>
      <c r="S96">
        <f t="shared" si="4"/>
        <v>37</v>
      </c>
      <c r="T96">
        <f t="shared" si="4"/>
        <v>37</v>
      </c>
      <c r="U96">
        <f t="shared" si="4"/>
        <v>35</v>
      </c>
      <c r="V96">
        <f t="shared" si="4"/>
        <v>36</v>
      </c>
      <c r="W96">
        <f t="shared" si="4"/>
        <v>37</v>
      </c>
      <c r="Y96" s="14" t="s">
        <v>177</v>
      </c>
    </row>
    <row r="97" spans="1:25" ht="12.75">
      <c r="A97" s="19" t="s">
        <v>82</v>
      </c>
      <c r="B97" s="20" t="s">
        <v>83</v>
      </c>
      <c r="D97">
        <f t="shared" si="0"/>
        <v>32</v>
      </c>
      <c r="E97">
        <f t="shared" si="4"/>
        <v>33</v>
      </c>
      <c r="F97">
        <f t="shared" si="4"/>
        <v>34</v>
      </c>
      <c r="G97">
        <f t="shared" si="4"/>
        <v>35</v>
      </c>
      <c r="H97">
        <f t="shared" si="4"/>
        <v>35</v>
      </c>
      <c r="I97">
        <f t="shared" si="4"/>
        <v>35</v>
      </c>
      <c r="J97">
        <f t="shared" si="4"/>
        <v>34</v>
      </c>
      <c r="K97">
        <f t="shared" si="4"/>
        <v>34</v>
      </c>
      <c r="L97">
        <f t="shared" si="4"/>
        <v>34</v>
      </c>
      <c r="M97">
        <f t="shared" si="4"/>
        <v>34</v>
      </c>
      <c r="N97">
        <f t="shared" si="4"/>
        <v>34</v>
      </c>
      <c r="O97">
        <f t="shared" si="4"/>
        <v>34</v>
      </c>
      <c r="P97">
        <f t="shared" si="4"/>
        <v>34</v>
      </c>
      <c r="Q97">
        <f t="shared" si="4"/>
        <v>34</v>
      </c>
      <c r="R97">
        <f t="shared" si="4"/>
        <v>34</v>
      </c>
      <c r="S97">
        <f t="shared" si="4"/>
        <v>33</v>
      </c>
      <c r="T97">
        <f t="shared" si="4"/>
        <v>33</v>
      </c>
      <c r="U97">
        <f t="shared" si="4"/>
        <v>37</v>
      </c>
      <c r="V97">
        <f t="shared" si="4"/>
        <v>35</v>
      </c>
      <c r="W97">
        <f t="shared" si="4"/>
        <v>38</v>
      </c>
      <c r="Y97" s="20" t="s">
        <v>178</v>
      </c>
    </row>
    <row r="98" spans="1:25" ht="12.75">
      <c r="A98" s="13" t="s">
        <v>84</v>
      </c>
      <c r="B98" s="14" t="s">
        <v>85</v>
      </c>
      <c r="D98">
        <f t="shared" si="0"/>
        <v>46</v>
      </c>
      <c r="E98">
        <f t="shared" si="4"/>
        <v>46</v>
      </c>
      <c r="F98">
        <f t="shared" si="4"/>
        <v>46</v>
      </c>
      <c r="G98">
        <f t="shared" si="4"/>
        <v>46</v>
      </c>
      <c r="H98">
        <f t="shared" si="4"/>
        <v>46</v>
      </c>
      <c r="I98">
        <f t="shared" si="4"/>
        <v>46</v>
      </c>
      <c r="J98">
        <f t="shared" si="4"/>
        <v>47</v>
      </c>
      <c r="K98">
        <f t="shared" si="4"/>
        <v>47</v>
      </c>
      <c r="L98">
        <f t="shared" si="4"/>
        <v>47</v>
      </c>
      <c r="M98">
        <f t="shared" si="4"/>
        <v>47</v>
      </c>
      <c r="N98">
        <f t="shared" si="4"/>
        <v>47</v>
      </c>
      <c r="O98">
        <f t="shared" si="4"/>
        <v>47</v>
      </c>
      <c r="P98">
        <f t="shared" si="4"/>
        <v>47</v>
      </c>
      <c r="Q98">
        <f t="shared" si="4"/>
        <v>47</v>
      </c>
      <c r="R98">
        <f t="shared" si="4"/>
        <v>47</v>
      </c>
      <c r="S98">
        <f t="shared" si="4"/>
        <v>47</v>
      </c>
      <c r="T98">
        <f t="shared" si="4"/>
        <v>47</v>
      </c>
      <c r="U98">
        <f t="shared" si="4"/>
        <v>47</v>
      </c>
      <c r="V98">
        <f t="shared" si="4"/>
        <v>47</v>
      </c>
      <c r="W98">
        <f t="shared" si="4"/>
        <v>47</v>
      </c>
      <c r="Y98" s="14" t="s">
        <v>183</v>
      </c>
    </row>
    <row r="99" spans="1:25" ht="12.75">
      <c r="A99" s="13" t="s">
        <v>86</v>
      </c>
      <c r="B99" s="14" t="s">
        <v>87</v>
      </c>
      <c r="D99">
        <f t="shared" si="0"/>
        <v>41</v>
      </c>
      <c r="E99">
        <f t="shared" si="4"/>
        <v>42</v>
      </c>
      <c r="F99">
        <f t="shared" si="4"/>
        <v>41</v>
      </c>
      <c r="G99">
        <f t="shared" si="4"/>
        <v>41</v>
      </c>
      <c r="H99">
        <f t="shared" si="4"/>
        <v>42</v>
      </c>
      <c r="I99">
        <f t="shared" si="4"/>
        <v>43</v>
      </c>
      <c r="J99">
        <f t="shared" si="4"/>
        <v>43</v>
      </c>
      <c r="K99">
        <f t="shared" si="4"/>
        <v>44</v>
      </c>
      <c r="L99">
        <f t="shared" si="4"/>
        <v>45</v>
      </c>
      <c r="M99">
        <f t="shared" si="4"/>
        <v>45</v>
      </c>
      <c r="N99">
        <f t="shared" si="4"/>
        <v>45</v>
      </c>
      <c r="O99">
        <f t="shared" si="4"/>
        <v>45</v>
      </c>
      <c r="P99">
        <f t="shared" si="4"/>
        <v>45</v>
      </c>
      <c r="Q99">
        <f t="shared" si="4"/>
        <v>45</v>
      </c>
      <c r="R99">
        <f t="shared" si="4"/>
        <v>45</v>
      </c>
      <c r="S99">
        <f t="shared" si="4"/>
        <v>45</v>
      </c>
      <c r="T99">
        <f t="shared" si="4"/>
        <v>45</v>
      </c>
      <c r="U99">
        <f t="shared" si="4"/>
        <v>46</v>
      </c>
      <c r="V99">
        <f t="shared" si="4"/>
        <v>46</v>
      </c>
      <c r="W99">
        <f t="shared" si="4"/>
        <v>46</v>
      </c>
      <c r="Y99" s="14" t="s">
        <v>184</v>
      </c>
    </row>
    <row r="100" spans="1:25" ht="12.75">
      <c r="A100" s="13" t="s">
        <v>88</v>
      </c>
      <c r="B100" s="14" t="s">
        <v>89</v>
      </c>
      <c r="D100">
        <f t="shared" si="0"/>
        <v>19</v>
      </c>
      <c r="E100">
        <f t="shared" si="4"/>
        <v>19</v>
      </c>
      <c r="F100">
        <f t="shared" si="4"/>
        <v>19</v>
      </c>
      <c r="G100">
        <f t="shared" si="4"/>
        <v>19</v>
      </c>
      <c r="H100">
        <f t="shared" si="4"/>
        <v>19</v>
      </c>
      <c r="I100">
        <f t="shared" si="4"/>
        <v>19</v>
      </c>
      <c r="J100">
        <f t="shared" si="4"/>
        <v>18</v>
      </c>
      <c r="K100">
        <f t="shared" si="4"/>
        <v>18</v>
      </c>
      <c r="L100">
        <f t="shared" si="4"/>
        <v>19</v>
      </c>
      <c r="M100">
        <f t="shared" si="4"/>
        <v>18</v>
      </c>
      <c r="N100">
        <f t="shared" si="4"/>
        <v>19</v>
      </c>
      <c r="O100">
        <f t="shared" si="4"/>
        <v>17</v>
      </c>
      <c r="P100">
        <f t="shared" si="4"/>
        <v>17</v>
      </c>
      <c r="Q100">
        <f t="shared" si="4"/>
        <v>17</v>
      </c>
      <c r="R100">
        <f t="shared" si="4"/>
        <v>17</v>
      </c>
      <c r="S100">
        <f t="shared" si="4"/>
        <v>17</v>
      </c>
      <c r="T100">
        <f t="shared" si="4"/>
        <v>17</v>
      </c>
      <c r="U100">
        <f t="shared" si="4"/>
        <v>17</v>
      </c>
      <c r="V100">
        <f t="shared" si="4"/>
        <v>17</v>
      </c>
      <c r="W100">
        <f t="shared" si="4"/>
        <v>16</v>
      </c>
      <c r="Y100" s="14" t="s">
        <v>185</v>
      </c>
    </row>
    <row r="101" spans="1:25" ht="12.75">
      <c r="A101" s="13" t="s">
        <v>90</v>
      </c>
      <c r="B101" s="14" t="s">
        <v>91</v>
      </c>
      <c r="D101">
        <f t="shared" si="0"/>
        <v>10</v>
      </c>
      <c r="E101">
        <f t="shared" si="4"/>
        <v>10</v>
      </c>
      <c r="F101">
        <f t="shared" si="4"/>
        <v>10</v>
      </c>
      <c r="G101">
        <f t="shared" si="4"/>
        <v>9</v>
      </c>
      <c r="H101">
        <f t="shared" si="4"/>
        <v>9</v>
      </c>
      <c r="I101">
        <f t="shared" si="4"/>
        <v>9</v>
      </c>
      <c r="J101">
        <f t="shared" si="4"/>
        <v>10</v>
      </c>
      <c r="K101">
        <f t="shared" si="4"/>
        <v>11</v>
      </c>
      <c r="L101">
        <f t="shared" si="4"/>
        <v>12</v>
      </c>
      <c r="M101">
        <f t="shared" si="4"/>
        <v>11</v>
      </c>
      <c r="N101">
        <f t="shared" si="4"/>
        <v>11</v>
      </c>
      <c r="O101">
        <f t="shared" si="4"/>
        <v>11</v>
      </c>
      <c r="P101">
        <f t="shared" si="4"/>
        <v>11</v>
      </c>
      <c r="Q101">
        <f t="shared" si="4"/>
        <v>11</v>
      </c>
      <c r="R101">
        <f t="shared" si="4"/>
        <v>11</v>
      </c>
      <c r="S101">
        <f t="shared" si="4"/>
        <v>11</v>
      </c>
      <c r="T101">
        <f t="shared" si="4"/>
        <v>11</v>
      </c>
      <c r="U101">
        <f t="shared" si="4"/>
        <v>11</v>
      </c>
      <c r="V101">
        <f t="shared" si="4"/>
        <v>11</v>
      </c>
      <c r="W101">
        <f t="shared" si="4"/>
        <v>11</v>
      </c>
      <c r="Y101" s="14" t="s">
        <v>186</v>
      </c>
    </row>
    <row r="102" spans="1:25" ht="12.75">
      <c r="A102" s="13" t="s">
        <v>92</v>
      </c>
      <c r="B102" s="14" t="s">
        <v>93</v>
      </c>
      <c r="D102">
        <f t="shared" si="0"/>
        <v>15</v>
      </c>
      <c r="E102">
        <f t="shared" si="4"/>
        <v>15</v>
      </c>
      <c r="F102">
        <f t="shared" si="4"/>
        <v>15</v>
      </c>
      <c r="G102">
        <f t="shared" si="4"/>
        <v>15</v>
      </c>
      <c r="H102">
        <f t="shared" si="4"/>
        <v>16</v>
      </c>
      <c r="I102">
        <f t="shared" si="4"/>
        <v>16</v>
      </c>
      <c r="J102">
        <f t="shared" si="4"/>
        <v>17</v>
      </c>
      <c r="K102">
        <f t="shared" si="4"/>
        <v>17</v>
      </c>
      <c r="L102">
        <f t="shared" si="4"/>
        <v>18</v>
      </c>
      <c r="M102">
        <f t="shared" si="4"/>
        <v>17</v>
      </c>
      <c r="N102">
        <f t="shared" si="4"/>
        <v>17</v>
      </c>
      <c r="O102">
        <f t="shared" si="4"/>
        <v>19</v>
      </c>
      <c r="P102">
        <f t="shared" si="4"/>
        <v>22</v>
      </c>
      <c r="Q102">
        <f t="shared" si="4"/>
        <v>22</v>
      </c>
      <c r="R102">
        <f t="shared" si="4"/>
        <v>22</v>
      </c>
      <c r="S102">
        <f t="shared" si="4"/>
        <v>22</v>
      </c>
      <c r="T102">
        <f t="shared" si="4"/>
        <v>23</v>
      </c>
      <c r="U102">
        <f t="shared" si="4"/>
        <v>23</v>
      </c>
      <c r="V102">
        <f t="shared" si="4"/>
        <v>23</v>
      </c>
      <c r="W102">
        <f t="shared" si="4"/>
        <v>23</v>
      </c>
      <c r="Y102" s="14" t="s">
        <v>187</v>
      </c>
    </row>
    <row r="103" spans="1:25" ht="12.75">
      <c r="A103" s="13" t="s">
        <v>94</v>
      </c>
      <c r="B103" s="14" t="s">
        <v>95</v>
      </c>
      <c r="D103">
        <f t="shared" si="0"/>
        <v>44</v>
      </c>
      <c r="E103">
        <f t="shared" si="4"/>
        <v>43</v>
      </c>
      <c r="F103">
        <f t="shared" si="4"/>
        <v>42</v>
      </c>
      <c r="G103">
        <f t="shared" si="4"/>
        <v>42</v>
      </c>
      <c r="H103">
        <f t="shared" si="4"/>
        <v>41</v>
      </c>
      <c r="I103">
        <f t="shared" si="4"/>
        <v>41</v>
      </c>
      <c r="J103">
        <f t="shared" si="4"/>
        <v>41</v>
      </c>
      <c r="K103">
        <f t="shared" si="4"/>
        <v>41</v>
      </c>
      <c r="L103">
        <f t="shared" si="4"/>
        <v>41</v>
      </c>
      <c r="M103">
        <f t="shared" si="4"/>
        <v>41</v>
      </c>
      <c r="N103">
        <f t="shared" si="4"/>
        <v>41</v>
      </c>
      <c r="O103">
        <f t="shared" si="4"/>
        <v>41</v>
      </c>
      <c r="P103">
        <f t="shared" si="4"/>
        <v>42</v>
      </c>
      <c r="Q103">
        <f t="shared" si="4"/>
        <v>41</v>
      </c>
      <c r="R103">
        <f t="shared" si="4"/>
        <v>40</v>
      </c>
      <c r="S103">
        <f t="shared" si="4"/>
        <v>40</v>
      </c>
      <c r="T103">
        <f t="shared" si="4"/>
        <v>40</v>
      </c>
      <c r="U103">
        <f t="shared" si="4"/>
        <v>40</v>
      </c>
      <c r="V103">
        <f t="shared" si="4"/>
        <v>44</v>
      </c>
      <c r="W103">
        <f t="shared" si="4"/>
        <v>42</v>
      </c>
      <c r="Y103" s="14" t="s">
        <v>179</v>
      </c>
    </row>
    <row r="104" spans="1:25" ht="12.75">
      <c r="A104" s="13" t="s">
        <v>96</v>
      </c>
      <c r="B104" s="14" t="s">
        <v>97</v>
      </c>
      <c r="D104">
        <f t="shared" si="0"/>
        <v>37</v>
      </c>
      <c r="E104">
        <f t="shared" si="4"/>
        <v>36</v>
      </c>
      <c r="F104">
        <f t="shared" si="4"/>
        <v>36</v>
      </c>
      <c r="G104">
        <f t="shared" si="4"/>
        <v>38</v>
      </c>
      <c r="H104">
        <f t="shared" si="4"/>
        <v>38</v>
      </c>
      <c r="I104">
        <f t="shared" si="4"/>
        <v>37</v>
      </c>
      <c r="J104">
        <f t="shared" si="4"/>
        <v>37</v>
      </c>
      <c r="K104">
        <f t="shared" si="4"/>
        <v>38</v>
      </c>
      <c r="L104">
        <f t="shared" si="4"/>
        <v>38</v>
      </c>
      <c r="M104">
        <f t="shared" si="4"/>
        <v>38</v>
      </c>
      <c r="N104">
        <f t="shared" si="4"/>
        <v>37</v>
      </c>
      <c r="O104">
        <f t="shared" si="4"/>
        <v>37</v>
      </c>
      <c r="P104">
        <f t="shared" si="4"/>
        <v>36</v>
      </c>
      <c r="Q104">
        <f t="shared" si="4"/>
        <v>35</v>
      </c>
      <c r="R104">
        <f t="shared" si="4"/>
        <v>35</v>
      </c>
      <c r="S104">
        <f t="shared" si="4"/>
        <v>36</v>
      </c>
      <c r="T104">
        <f t="shared" si="4"/>
        <v>36</v>
      </c>
      <c r="U104">
        <f t="shared" si="4"/>
        <v>36</v>
      </c>
      <c r="V104">
        <f t="shared" si="4"/>
        <v>37</v>
      </c>
      <c r="W104">
        <f t="shared" si="4"/>
        <v>36</v>
      </c>
      <c r="Y104" s="14" t="s">
        <v>180</v>
      </c>
    </row>
    <row r="105" spans="1:25" ht="12.75">
      <c r="A105" s="13" t="s">
        <v>98</v>
      </c>
      <c r="B105" s="14" t="s">
        <v>99</v>
      </c>
      <c r="D105">
        <f t="shared" si="0"/>
        <v>22</v>
      </c>
      <c r="E105">
        <f t="shared" si="4"/>
        <v>24</v>
      </c>
      <c r="F105">
        <f t="shared" si="4"/>
        <v>23</v>
      </c>
      <c r="G105">
        <f t="shared" si="4"/>
        <v>24</v>
      </c>
      <c r="H105">
        <f t="shared" si="4"/>
        <v>24</v>
      </c>
      <c r="I105">
        <f t="shared" si="4"/>
        <v>22</v>
      </c>
      <c r="J105">
        <f t="shared" si="4"/>
        <v>23</v>
      </c>
      <c r="K105">
        <f t="shared" si="4"/>
        <v>25</v>
      </c>
      <c r="L105">
        <f t="shared" si="4"/>
        <v>25</v>
      </c>
      <c r="M105">
        <f t="shared" si="4"/>
        <v>25</v>
      </c>
      <c r="N105">
        <f t="shared" si="4"/>
        <v>25</v>
      </c>
      <c r="O105">
        <f t="shared" si="4"/>
        <v>25</v>
      </c>
      <c r="P105">
        <f t="shared" si="4"/>
        <v>25</v>
      </c>
      <c r="Q105">
        <f t="shared" si="4"/>
        <v>24</v>
      </c>
      <c r="R105">
        <f t="shared" si="4"/>
        <v>24</v>
      </c>
      <c r="S105">
        <f t="shared" si="4"/>
        <v>24</v>
      </c>
      <c r="T105">
        <f t="shared" si="4"/>
        <v>24</v>
      </c>
      <c r="U105">
        <f t="shared" si="4"/>
        <v>25</v>
      </c>
      <c r="V105">
        <f t="shared" si="4"/>
        <v>25</v>
      </c>
      <c r="W105">
        <f t="shared" si="4"/>
        <v>25</v>
      </c>
      <c r="Y105" s="14" t="s">
        <v>181</v>
      </c>
    </row>
    <row r="106" spans="1:25" ht="12.75">
      <c r="A106" s="13" t="s">
        <v>100</v>
      </c>
      <c r="B106" s="14" t="s">
        <v>101</v>
      </c>
      <c r="D106">
        <f t="shared" si="0"/>
        <v>43</v>
      </c>
      <c r="E106">
        <f t="shared" si="4"/>
        <v>41</v>
      </c>
      <c r="F106">
        <f t="shared" si="4"/>
        <v>43</v>
      </c>
      <c r="G106">
        <f t="shared" si="4"/>
        <v>43</v>
      </c>
      <c r="H106">
        <f t="shared" si="4"/>
        <v>43</v>
      </c>
      <c r="I106">
        <f t="shared" si="4"/>
        <v>42</v>
      </c>
      <c r="J106">
        <f t="shared" si="4"/>
        <v>42</v>
      </c>
      <c r="K106">
        <f t="shared" si="4"/>
        <v>42</v>
      </c>
      <c r="L106">
        <f t="shared" si="4"/>
        <v>43</v>
      </c>
      <c r="M106">
        <f t="shared" si="4"/>
        <v>43</v>
      </c>
      <c r="N106">
        <f t="shared" si="4"/>
        <v>42</v>
      </c>
      <c r="O106">
        <f t="shared" si="4"/>
        <v>42</v>
      </c>
      <c r="P106">
        <f t="shared" si="4"/>
        <v>41</v>
      </c>
      <c r="Q106">
        <f t="shared" si="4"/>
        <v>42</v>
      </c>
      <c r="R106">
        <f t="shared" si="4"/>
        <v>42</v>
      </c>
      <c r="S106">
        <f t="shared" si="4"/>
        <v>42</v>
      </c>
      <c r="T106">
        <f t="shared" si="4"/>
        <v>42</v>
      </c>
      <c r="U106">
        <f t="shared" si="4"/>
        <v>44</v>
      </c>
      <c r="V106">
        <f t="shared" si="4"/>
        <v>45</v>
      </c>
      <c r="W106">
        <f t="shared" si="4"/>
        <v>45</v>
      </c>
      <c r="Y106" s="14" t="s">
        <v>182</v>
      </c>
    </row>
    <row r="107" spans="1:25" ht="12.75">
      <c r="A107" s="19" t="s">
        <v>102</v>
      </c>
      <c r="B107" s="20" t="s">
        <v>103</v>
      </c>
      <c r="D107">
        <f t="shared" si="0"/>
        <v>6</v>
      </c>
      <c r="E107">
        <f t="shared" si="4"/>
        <v>6</v>
      </c>
      <c r="F107">
        <f t="shared" si="4"/>
        <v>6</v>
      </c>
      <c r="G107">
        <f t="shared" si="4"/>
        <v>6</v>
      </c>
      <c r="H107">
        <f t="shared" si="4"/>
        <v>6</v>
      </c>
      <c r="I107">
        <f t="shared" si="4"/>
        <v>7</v>
      </c>
      <c r="J107">
        <f t="shared" si="4"/>
        <v>7</v>
      </c>
      <c r="K107">
        <f t="shared" si="4"/>
        <v>7</v>
      </c>
      <c r="L107">
        <f t="shared" si="4"/>
        <v>7</v>
      </c>
      <c r="M107">
        <f t="shared" si="4"/>
        <v>7</v>
      </c>
      <c r="N107">
        <f t="shared" si="4"/>
        <v>7</v>
      </c>
      <c r="O107">
        <f t="shared" si="4"/>
        <v>7</v>
      </c>
      <c r="P107">
        <f t="shared" si="4"/>
        <v>7</v>
      </c>
      <c r="Q107">
        <f t="shared" si="4"/>
        <v>7</v>
      </c>
      <c r="R107">
        <f t="shared" si="4"/>
        <v>8</v>
      </c>
      <c r="S107">
        <f t="shared" si="4"/>
        <v>8</v>
      </c>
      <c r="T107">
        <f t="shared" si="4"/>
        <v>8</v>
      </c>
      <c r="U107">
        <f t="shared" si="4"/>
        <v>8</v>
      </c>
      <c r="V107">
        <f t="shared" si="4"/>
        <v>8</v>
      </c>
      <c r="W107">
        <f t="shared" si="4"/>
        <v>8</v>
      </c>
      <c r="Y107" s="20" t="s">
        <v>141</v>
      </c>
    </row>
    <row r="108" spans="1:25" ht="12.75">
      <c r="A108" s="13" t="s">
        <v>104</v>
      </c>
      <c r="B108" s="14" t="s">
        <v>105</v>
      </c>
      <c r="D108">
        <f t="shared" si="0"/>
        <v>36</v>
      </c>
      <c r="E108">
        <f t="shared" si="4"/>
        <v>39</v>
      </c>
      <c r="F108">
        <f t="shared" si="4"/>
        <v>39</v>
      </c>
      <c r="G108">
        <f t="shared" si="4"/>
        <v>39</v>
      </c>
      <c r="H108">
        <f t="shared" si="4"/>
        <v>40</v>
      </c>
      <c r="I108">
        <f t="shared" si="4"/>
        <v>38</v>
      </c>
      <c r="J108">
        <f t="shared" si="4"/>
        <v>39</v>
      </c>
      <c r="K108">
        <f t="shared" si="4"/>
        <v>40</v>
      </c>
      <c r="L108">
        <f t="shared" si="4"/>
        <v>40</v>
      </c>
      <c r="M108">
        <f t="shared" si="4"/>
        <v>40</v>
      </c>
      <c r="N108">
        <f t="shared" si="4"/>
        <v>40</v>
      </c>
      <c r="O108">
        <f t="shared" si="4"/>
        <v>40</v>
      </c>
      <c r="P108">
        <f t="shared" si="4"/>
        <v>40</v>
      </c>
      <c r="Q108">
        <f t="shared" si="4"/>
        <v>40</v>
      </c>
      <c r="R108">
        <f t="shared" si="4"/>
        <v>41</v>
      </c>
      <c r="S108">
        <f t="shared" si="4"/>
        <v>43</v>
      </c>
      <c r="T108">
        <f t="shared" si="4"/>
        <v>44</v>
      </c>
      <c r="U108">
        <f t="shared" si="4"/>
        <v>43</v>
      </c>
      <c r="V108">
        <f t="shared" si="4"/>
        <v>43</v>
      </c>
      <c r="W108">
        <f t="shared" si="4"/>
        <v>43</v>
      </c>
      <c r="Y108" s="14" t="s">
        <v>159</v>
      </c>
    </row>
    <row r="109" spans="1:25" ht="12.75">
      <c r="A109" s="13" t="s">
        <v>106</v>
      </c>
      <c r="B109" s="14" t="s">
        <v>107</v>
      </c>
      <c r="D109">
        <f t="shared" si="0"/>
        <v>24</v>
      </c>
      <c r="E109">
        <f t="shared" si="4"/>
        <v>22</v>
      </c>
      <c r="F109">
        <f aca="true" t="shared" si="5" ref="E109:W114">RANK(F48,F$7:F$53,0)</f>
        <v>22</v>
      </c>
      <c r="G109">
        <f t="shared" si="5"/>
        <v>21</v>
      </c>
      <c r="H109">
        <f t="shared" si="5"/>
        <v>21</v>
      </c>
      <c r="I109">
        <f t="shared" si="5"/>
        <v>26</v>
      </c>
      <c r="J109">
        <f t="shared" si="5"/>
        <v>27</v>
      </c>
      <c r="K109">
        <f t="shared" si="5"/>
        <v>27</v>
      </c>
      <c r="L109">
        <f t="shared" si="5"/>
        <v>27</v>
      </c>
      <c r="M109">
        <f t="shared" si="5"/>
        <v>26</v>
      </c>
      <c r="N109">
        <f t="shared" si="5"/>
        <v>26</v>
      </c>
      <c r="O109">
        <f t="shared" si="5"/>
        <v>27</v>
      </c>
      <c r="P109">
        <f t="shared" si="5"/>
        <v>27</v>
      </c>
      <c r="Q109">
        <f t="shared" si="5"/>
        <v>26</v>
      </c>
      <c r="R109">
        <f t="shared" si="5"/>
        <v>26</v>
      </c>
      <c r="S109">
        <f t="shared" si="5"/>
        <v>26</v>
      </c>
      <c r="T109">
        <f t="shared" si="5"/>
        <v>26</v>
      </c>
      <c r="U109">
        <f t="shared" si="5"/>
        <v>27</v>
      </c>
      <c r="V109">
        <f t="shared" si="5"/>
        <v>27</v>
      </c>
      <c r="W109">
        <f t="shared" si="5"/>
        <v>27</v>
      </c>
      <c r="Y109" s="14" t="s">
        <v>160</v>
      </c>
    </row>
    <row r="110" spans="1:25" ht="12.75">
      <c r="A110" s="13" t="s">
        <v>108</v>
      </c>
      <c r="B110" s="14" t="s">
        <v>109</v>
      </c>
      <c r="D110">
        <f t="shared" si="0"/>
        <v>20</v>
      </c>
      <c r="E110">
        <f t="shared" si="5"/>
        <v>21</v>
      </c>
      <c r="F110">
        <f t="shared" si="5"/>
        <v>24</v>
      </c>
      <c r="G110">
        <f t="shared" si="5"/>
        <v>23</v>
      </c>
      <c r="H110">
        <f t="shared" si="5"/>
        <v>25</v>
      </c>
      <c r="I110">
        <f t="shared" si="5"/>
        <v>25</v>
      </c>
      <c r="J110">
        <f t="shared" si="5"/>
        <v>25</v>
      </c>
      <c r="K110">
        <f t="shared" si="5"/>
        <v>24</v>
      </c>
      <c r="L110">
        <f t="shared" si="5"/>
        <v>23</v>
      </c>
      <c r="M110">
        <f t="shared" si="5"/>
        <v>23</v>
      </c>
      <c r="N110">
        <f t="shared" si="5"/>
        <v>23</v>
      </c>
      <c r="O110">
        <f t="shared" si="5"/>
        <v>23</v>
      </c>
      <c r="P110">
        <f t="shared" si="5"/>
        <v>24</v>
      </c>
      <c r="Q110">
        <f t="shared" si="5"/>
        <v>25</v>
      </c>
      <c r="R110">
        <f t="shared" si="5"/>
        <v>25</v>
      </c>
      <c r="S110">
        <f t="shared" si="5"/>
        <v>25</v>
      </c>
      <c r="T110">
        <f t="shared" si="5"/>
        <v>25</v>
      </c>
      <c r="U110">
        <f t="shared" si="5"/>
        <v>24</v>
      </c>
      <c r="V110">
        <f t="shared" si="5"/>
        <v>24</v>
      </c>
      <c r="W110">
        <f t="shared" si="5"/>
        <v>24</v>
      </c>
      <c r="Y110" s="14" t="s">
        <v>161</v>
      </c>
    </row>
    <row r="111" spans="1:25" ht="12.75">
      <c r="A111" s="13" t="s">
        <v>110</v>
      </c>
      <c r="B111" s="14" t="s">
        <v>111</v>
      </c>
      <c r="D111">
        <f t="shared" si="0"/>
        <v>34</v>
      </c>
      <c r="E111">
        <f t="shared" si="5"/>
        <v>35</v>
      </c>
      <c r="F111">
        <f t="shared" si="5"/>
        <v>33</v>
      </c>
      <c r="G111">
        <f t="shared" si="5"/>
        <v>31</v>
      </c>
      <c r="H111">
        <f t="shared" si="5"/>
        <v>34</v>
      </c>
      <c r="I111">
        <f t="shared" si="5"/>
        <v>34</v>
      </c>
      <c r="J111">
        <f t="shared" si="5"/>
        <v>36</v>
      </c>
      <c r="K111">
        <f t="shared" si="5"/>
        <v>35</v>
      </c>
      <c r="L111">
        <f t="shared" si="5"/>
        <v>35</v>
      </c>
      <c r="M111">
        <f t="shared" si="5"/>
        <v>35</v>
      </c>
      <c r="N111">
        <f t="shared" si="5"/>
        <v>35</v>
      </c>
      <c r="O111">
        <f t="shared" si="5"/>
        <v>35</v>
      </c>
      <c r="P111">
        <f t="shared" si="5"/>
        <v>35</v>
      </c>
      <c r="Q111">
        <f t="shared" si="5"/>
        <v>38</v>
      </c>
      <c r="R111">
        <f t="shared" si="5"/>
        <v>38</v>
      </c>
      <c r="S111">
        <f t="shared" si="5"/>
        <v>38</v>
      </c>
      <c r="T111">
        <f t="shared" si="5"/>
        <v>38</v>
      </c>
      <c r="U111">
        <f t="shared" si="5"/>
        <v>38</v>
      </c>
      <c r="V111">
        <f t="shared" si="5"/>
        <v>38</v>
      </c>
      <c r="W111">
        <f t="shared" si="5"/>
        <v>35</v>
      </c>
      <c r="Y111" s="14" t="s">
        <v>162</v>
      </c>
    </row>
    <row r="112" spans="1:25" ht="12.75">
      <c r="A112" s="13" t="s">
        <v>112</v>
      </c>
      <c r="B112" s="14" t="s">
        <v>113</v>
      </c>
      <c r="D112">
        <f t="shared" si="0"/>
        <v>40</v>
      </c>
      <c r="E112">
        <f t="shared" si="5"/>
        <v>38</v>
      </c>
      <c r="F112">
        <f t="shared" si="5"/>
        <v>40</v>
      </c>
      <c r="G112">
        <f t="shared" si="5"/>
        <v>40</v>
      </c>
      <c r="H112">
        <f t="shared" si="5"/>
        <v>39</v>
      </c>
      <c r="I112">
        <f t="shared" si="5"/>
        <v>40</v>
      </c>
      <c r="J112">
        <f t="shared" si="5"/>
        <v>40</v>
      </c>
      <c r="K112">
        <f t="shared" si="5"/>
        <v>39</v>
      </c>
      <c r="L112">
        <f t="shared" si="5"/>
        <v>39</v>
      </c>
      <c r="M112">
        <f t="shared" si="5"/>
        <v>39</v>
      </c>
      <c r="N112">
        <f t="shared" si="5"/>
        <v>39</v>
      </c>
      <c r="O112">
        <f t="shared" si="5"/>
        <v>39</v>
      </c>
      <c r="P112">
        <f t="shared" si="5"/>
        <v>39</v>
      </c>
      <c r="Q112">
        <f t="shared" si="5"/>
        <v>39</v>
      </c>
      <c r="R112">
        <f t="shared" si="5"/>
        <v>39</v>
      </c>
      <c r="S112">
        <f t="shared" si="5"/>
        <v>39</v>
      </c>
      <c r="T112">
        <f t="shared" si="5"/>
        <v>39</v>
      </c>
      <c r="U112">
        <f t="shared" si="5"/>
        <v>39</v>
      </c>
      <c r="V112">
        <f t="shared" si="5"/>
        <v>39</v>
      </c>
      <c r="W112">
        <f t="shared" si="5"/>
        <v>39</v>
      </c>
      <c r="Y112" s="14" t="s">
        <v>163</v>
      </c>
    </row>
    <row r="113" spans="1:25" ht="12.75">
      <c r="A113" s="13" t="s">
        <v>114</v>
      </c>
      <c r="B113" s="14" t="s">
        <v>115</v>
      </c>
      <c r="D113">
        <f t="shared" si="0"/>
        <v>27</v>
      </c>
      <c r="E113">
        <f t="shared" si="5"/>
        <v>27</v>
      </c>
      <c r="F113">
        <f t="shared" si="5"/>
        <v>25</v>
      </c>
      <c r="G113">
        <f t="shared" si="5"/>
        <v>26</v>
      </c>
      <c r="H113">
        <f t="shared" si="5"/>
        <v>26</v>
      </c>
      <c r="I113">
        <f t="shared" si="5"/>
        <v>27</v>
      </c>
      <c r="J113">
        <f t="shared" si="5"/>
        <v>26</v>
      </c>
      <c r="K113">
        <f t="shared" si="5"/>
        <v>26</v>
      </c>
      <c r="L113">
        <f t="shared" si="5"/>
        <v>26</v>
      </c>
      <c r="M113">
        <f t="shared" si="5"/>
        <v>27</v>
      </c>
      <c r="N113">
        <f t="shared" si="5"/>
        <v>27</v>
      </c>
      <c r="O113">
        <f t="shared" si="5"/>
        <v>26</v>
      </c>
      <c r="P113">
        <f t="shared" si="5"/>
        <v>26</v>
      </c>
      <c r="Q113">
        <f t="shared" si="5"/>
        <v>28</v>
      </c>
      <c r="R113">
        <f t="shared" si="5"/>
        <v>27</v>
      </c>
      <c r="S113">
        <f t="shared" si="5"/>
        <v>27</v>
      </c>
      <c r="T113">
        <f t="shared" si="5"/>
        <v>27</v>
      </c>
      <c r="U113">
        <f t="shared" si="5"/>
        <v>26</v>
      </c>
      <c r="V113">
        <f t="shared" si="5"/>
        <v>26</v>
      </c>
      <c r="W113">
        <f t="shared" si="5"/>
        <v>26</v>
      </c>
      <c r="Y113" s="14" t="s">
        <v>164</v>
      </c>
    </row>
    <row r="114" spans="1:25" ht="12.75">
      <c r="A114" s="19" t="s">
        <v>116</v>
      </c>
      <c r="B114" s="20" t="s">
        <v>117</v>
      </c>
      <c r="D114">
        <f t="shared" si="0"/>
        <v>47</v>
      </c>
      <c r="E114">
        <f t="shared" si="5"/>
        <v>47</v>
      </c>
      <c r="F114">
        <f t="shared" si="5"/>
        <v>47</v>
      </c>
      <c r="G114">
        <f t="shared" si="5"/>
        <v>47</v>
      </c>
      <c r="H114">
        <f t="shared" si="5"/>
        <v>47</v>
      </c>
      <c r="I114">
        <f t="shared" si="5"/>
        <v>47</v>
      </c>
      <c r="J114">
        <f t="shared" si="5"/>
        <v>46</v>
      </c>
      <c r="K114">
        <f t="shared" si="5"/>
        <v>46</v>
      </c>
      <c r="L114">
        <f t="shared" si="5"/>
        <v>46</v>
      </c>
      <c r="M114">
        <f t="shared" si="5"/>
        <v>46</v>
      </c>
      <c r="N114">
        <f t="shared" si="5"/>
        <v>46</v>
      </c>
      <c r="O114">
        <f t="shared" si="5"/>
        <v>46</v>
      </c>
      <c r="P114">
        <f t="shared" si="5"/>
        <v>46</v>
      </c>
      <c r="Q114">
        <f t="shared" si="5"/>
        <v>46</v>
      </c>
      <c r="R114">
        <f t="shared" si="5"/>
        <v>46</v>
      </c>
      <c r="S114">
        <f t="shared" si="5"/>
        <v>46</v>
      </c>
      <c r="T114">
        <f t="shared" si="5"/>
        <v>46</v>
      </c>
      <c r="U114">
        <f t="shared" si="5"/>
        <v>45</v>
      </c>
      <c r="V114">
        <f t="shared" si="5"/>
        <v>42</v>
      </c>
      <c r="W114">
        <f t="shared" si="5"/>
        <v>40</v>
      </c>
      <c r="Y114" s="20" t="s">
        <v>165</v>
      </c>
    </row>
    <row r="117" spans="2:23" ht="12.75">
      <c r="B117" s="52" t="s">
        <v>132</v>
      </c>
      <c r="D117" s="51">
        <f>+D5</f>
        <v>1955</v>
      </c>
      <c r="E117" s="51">
        <f aca="true" t="shared" si="6" ref="E117:W117">+E5</f>
        <v>1956</v>
      </c>
      <c r="F117" s="51">
        <f t="shared" si="6"/>
        <v>1957</v>
      </c>
      <c r="G117" s="51">
        <f t="shared" si="6"/>
        <v>1958</v>
      </c>
      <c r="H117" s="51">
        <f t="shared" si="6"/>
        <v>1959</v>
      </c>
      <c r="I117" s="51">
        <f t="shared" si="6"/>
        <v>1960</v>
      </c>
      <c r="J117" s="51">
        <f t="shared" si="6"/>
        <v>1961</v>
      </c>
      <c r="K117" s="51">
        <f t="shared" si="6"/>
        <v>1962</v>
      </c>
      <c r="L117" s="51">
        <f t="shared" si="6"/>
        <v>1963</v>
      </c>
      <c r="M117" s="51">
        <f t="shared" si="6"/>
        <v>1964</v>
      </c>
      <c r="N117" s="51">
        <f t="shared" si="6"/>
        <v>1965</v>
      </c>
      <c r="O117" s="51">
        <f t="shared" si="6"/>
        <v>1966</v>
      </c>
      <c r="P117" s="51">
        <f t="shared" si="6"/>
        <v>1967</v>
      </c>
      <c r="Q117" s="51">
        <f t="shared" si="6"/>
        <v>1968</v>
      </c>
      <c r="R117" s="51">
        <f t="shared" si="6"/>
        <v>1969</v>
      </c>
      <c r="S117" s="51">
        <f t="shared" si="6"/>
        <v>1970</v>
      </c>
      <c r="T117" s="51">
        <f t="shared" si="6"/>
        <v>1971</v>
      </c>
      <c r="U117" s="51">
        <f t="shared" si="6"/>
        <v>1972</v>
      </c>
      <c r="V117" s="51">
        <f t="shared" si="6"/>
        <v>1973</v>
      </c>
      <c r="W117" s="51">
        <f t="shared" si="6"/>
        <v>1974</v>
      </c>
    </row>
    <row r="118" spans="2:23" ht="12.75">
      <c r="B118" s="51">
        <v>1</v>
      </c>
      <c r="D118" t="str">
        <f aca="true" t="shared" si="7" ref="D118:D132">VLOOKUP(B118,$D$68:$Y$114,22,0)</f>
        <v>東京都□</v>
      </c>
      <c r="E118" t="str">
        <f>VLOOKUP(B118,$E$68:$Y$114,21,0)</f>
        <v>東京都□</v>
      </c>
      <c r="F118" t="str">
        <f>VLOOKUP($B118,$F$68:$Y$114,20,0)</f>
        <v>東京都□</v>
      </c>
      <c r="G118" t="str">
        <f>VLOOKUP($B118,$G$68:$Y$114,19,0)</f>
        <v>東京都□</v>
      </c>
      <c r="H118" t="str">
        <f>VLOOKUP($B118,$H$68:$Y$114,18,0)</f>
        <v>東京都□</v>
      </c>
      <c r="I118" t="str">
        <f aca="true" t="shared" si="8" ref="I118:I132">VLOOKUP($B118,$I$68:$Y$114,17,0)</f>
        <v>東京都□</v>
      </c>
      <c r="J118" t="str">
        <f aca="true" t="shared" si="9" ref="J118:J132">VLOOKUP($B118,$J$68:$Y$114,16,0)</f>
        <v>東京都□</v>
      </c>
      <c r="K118" t="str">
        <f aca="true" t="shared" si="10" ref="K118:K132">VLOOKUP($B118,$K$68:$Y$114,15,0)</f>
        <v>東京都□</v>
      </c>
      <c r="L118" t="str">
        <f>VLOOKUP($B118,L$68:$Y$114,14,0)</f>
        <v>東京都□</v>
      </c>
      <c r="M118" t="str">
        <f>VLOOKUP($B118,M$68:$Y$114,13,0)</f>
        <v>東京都□</v>
      </c>
      <c r="N118" t="str">
        <f>VLOOKUP($B118,N$68:$Y$114,12,0)</f>
        <v>東京都□</v>
      </c>
      <c r="O118" t="str">
        <f>VLOOKUP($B118,O$68:$Y$114,11,0)</f>
        <v>東京都□</v>
      </c>
      <c r="P118" t="str">
        <f>VLOOKUP($B118,P$68:$Y$114,10,0)</f>
        <v>東京都□</v>
      </c>
      <c r="Q118" t="str">
        <f>VLOOKUP($B118,Q$68:$Y$114,9,0)</f>
        <v>東京都□</v>
      </c>
      <c r="R118" t="str">
        <f>VLOOKUP($B118,R$68:$Y$114,8,0)</f>
        <v>東京都□</v>
      </c>
      <c r="S118" t="str">
        <f>VLOOKUP($B118,S$68:$Y$114,7,0)</f>
        <v>東京都□</v>
      </c>
      <c r="T118" t="str">
        <f>VLOOKUP($B118,T$68:$Y$114,6,0)</f>
        <v>東京都□</v>
      </c>
      <c r="U118" t="str">
        <f>VLOOKUP($B118,U$68:$Y$114,5,0)</f>
        <v>東京都□</v>
      </c>
      <c r="V118" t="str">
        <f>VLOOKUP($B118,V$68:$Y$114,4,0)</f>
        <v>東京都□</v>
      </c>
      <c r="W118" t="str">
        <f>VLOOKUP($B118,W$68:$Y$114,3,0)</f>
        <v>東京都□</v>
      </c>
    </row>
    <row r="119" spans="2:23" ht="12.75">
      <c r="B119" s="51">
        <v>2</v>
      </c>
      <c r="D119" t="str">
        <f t="shared" si="7"/>
        <v>大阪府■</v>
      </c>
      <c r="E119" t="str">
        <f aca="true" t="shared" si="11" ref="E119:E132">VLOOKUP(B119,$E$68:$Y$114,21,0)</f>
        <v>大阪府■</v>
      </c>
      <c r="F119" t="str">
        <f aca="true" t="shared" si="12" ref="F119:F132">VLOOKUP($B119,$F$68:$Y$114,20,0)</f>
        <v>大阪府■</v>
      </c>
      <c r="G119" t="str">
        <f aca="true" t="shared" si="13" ref="G119:G132">VLOOKUP($B119,$G$68:$Y$114,19,0)</f>
        <v>大阪府■</v>
      </c>
      <c r="H119" t="str">
        <f aca="true" t="shared" si="14" ref="H119:H132">VLOOKUP($B119,$H$68:$Y$114,18,0)</f>
        <v>大阪府■</v>
      </c>
      <c r="I119" t="str">
        <f t="shared" si="8"/>
        <v>大阪府■</v>
      </c>
      <c r="J119" t="str">
        <f t="shared" si="9"/>
        <v>大阪府■</v>
      </c>
      <c r="K119" t="str">
        <f t="shared" si="10"/>
        <v>大阪府■</v>
      </c>
      <c r="L119" t="str">
        <f>VLOOKUP($B119,L$68:$Y$114,14,0)</f>
        <v>大阪府■</v>
      </c>
      <c r="M119" t="str">
        <f>VLOOKUP($B119,M$68:$Y$114,13,0)</f>
        <v>大阪府■</v>
      </c>
      <c r="N119" t="str">
        <f>VLOOKUP($B119,N$68:$Y$114,12,0)</f>
        <v>大阪府■</v>
      </c>
      <c r="O119" t="str">
        <f>VLOOKUP($B119,O$68:$Y$114,11,0)</f>
        <v>大阪府■</v>
      </c>
      <c r="P119" t="str">
        <f>VLOOKUP($B119,P$68:$Y$114,10,0)</f>
        <v>大阪府■</v>
      </c>
      <c r="Q119" t="str">
        <f>VLOOKUP($B119,Q$68:$Y$114,9,0)</f>
        <v>大阪府■</v>
      </c>
      <c r="R119" t="str">
        <f>VLOOKUP($B119,R$68:$Y$114,8,0)</f>
        <v>大阪府■</v>
      </c>
      <c r="S119" t="str">
        <f>VLOOKUP($B119,S$68:$Y$114,7,0)</f>
        <v>大阪府■</v>
      </c>
      <c r="T119" t="str">
        <f>VLOOKUP($B119,T$68:$Y$114,6,0)</f>
        <v>大阪府■</v>
      </c>
      <c r="U119" t="str">
        <f>VLOOKUP($B119,U$68:$Y$114,5,0)</f>
        <v>大阪府■</v>
      </c>
      <c r="V119" t="str">
        <f>VLOOKUP($B119,V$68:$Y$114,4,0)</f>
        <v>大阪府■</v>
      </c>
      <c r="W119" t="str">
        <f>VLOOKUP($B119,W$68:$Y$114,3,0)</f>
        <v>大阪府■</v>
      </c>
    </row>
    <row r="120" spans="2:23" ht="12.75">
      <c r="B120" s="51">
        <v>3</v>
      </c>
      <c r="D120" t="str">
        <f t="shared" si="7"/>
        <v>北海道◇</v>
      </c>
      <c r="E120" t="str">
        <f t="shared" si="11"/>
        <v>兵庫県■</v>
      </c>
      <c r="F120" t="str">
        <f t="shared" si="12"/>
        <v>兵庫県■</v>
      </c>
      <c r="G120" t="str">
        <f t="shared" si="13"/>
        <v>北海道◇</v>
      </c>
      <c r="H120" t="str">
        <f t="shared" si="14"/>
        <v>北海道◇</v>
      </c>
      <c r="I120" t="str">
        <f t="shared" si="8"/>
        <v>愛知県△</v>
      </c>
      <c r="J120" t="str">
        <f t="shared" si="9"/>
        <v>愛知県△</v>
      </c>
      <c r="K120" t="str">
        <f t="shared" si="10"/>
        <v>愛知県△</v>
      </c>
      <c r="L120" t="str">
        <f>VLOOKUP($B120,L$68:$Y$114,14,0)</f>
        <v>愛知県△</v>
      </c>
      <c r="M120" t="str">
        <f>VLOOKUP($B120,M$68:$Y$114,13,0)</f>
        <v>愛知県△</v>
      </c>
      <c r="N120" t="str">
        <f>VLOOKUP($B120,N$68:$Y$114,12,0)</f>
        <v>愛知県△</v>
      </c>
      <c r="O120" t="str">
        <f>VLOOKUP($B120,O$68:$Y$114,11,0)</f>
        <v>愛知県△</v>
      </c>
      <c r="P120" t="str">
        <f>VLOOKUP($B120,P$68:$Y$114,10,0)</f>
        <v>愛知県△</v>
      </c>
      <c r="Q120" t="str">
        <f>VLOOKUP($B120,Q$68:$Y$114,9,0)</f>
        <v>神奈川県□</v>
      </c>
      <c r="R120" t="str">
        <f>VLOOKUP($B120,R$68:$Y$114,8,0)</f>
        <v>神奈川県□</v>
      </c>
      <c r="S120" t="str">
        <f>VLOOKUP($B120,S$68:$Y$114,7,0)</f>
        <v>神奈川県□</v>
      </c>
      <c r="T120" t="str">
        <f>VLOOKUP($B120,T$68:$Y$114,6,0)</f>
        <v>神奈川県□</v>
      </c>
      <c r="U120" t="str">
        <f>VLOOKUP($B120,U$68:$Y$114,5,0)</f>
        <v>神奈川県□</v>
      </c>
      <c r="V120" t="str">
        <f>VLOOKUP($B120,V$68:$Y$114,4,0)</f>
        <v>神奈川県□</v>
      </c>
      <c r="W120" t="str">
        <f>VLOOKUP($B120,W$68:$Y$114,3,0)</f>
        <v>神奈川県□</v>
      </c>
    </row>
    <row r="121" spans="2:23" ht="12.75">
      <c r="B121" s="51">
        <v>4</v>
      </c>
      <c r="D121" t="str">
        <f t="shared" si="7"/>
        <v>兵庫県■</v>
      </c>
      <c r="E121" t="str">
        <f t="shared" si="11"/>
        <v>北海道◇</v>
      </c>
      <c r="F121" t="str">
        <f t="shared" si="12"/>
        <v>北海道◇</v>
      </c>
      <c r="G121" t="str">
        <f t="shared" si="13"/>
        <v>兵庫県■</v>
      </c>
      <c r="H121" t="str">
        <f t="shared" si="14"/>
        <v>愛知県△</v>
      </c>
      <c r="I121" t="str">
        <f t="shared" si="8"/>
        <v>北海道◇</v>
      </c>
      <c r="J121" t="str">
        <f t="shared" si="9"/>
        <v>北海道◇</v>
      </c>
      <c r="K121" t="str">
        <f t="shared" si="10"/>
        <v>兵庫県■</v>
      </c>
      <c r="L121" t="str">
        <f>VLOOKUP($B121,L$68:$Y$114,14,0)</f>
        <v>神奈川県□</v>
      </c>
      <c r="M121" t="str">
        <f>VLOOKUP($B121,M$68:$Y$114,13,0)</f>
        <v>神奈川県□</v>
      </c>
      <c r="N121" t="str">
        <f>VLOOKUP($B121,N$68:$Y$114,12,0)</f>
        <v>神奈川県□</v>
      </c>
      <c r="O121" t="str">
        <f>VLOOKUP($B121,O$68:$Y$114,11,0)</f>
        <v>神奈川県□</v>
      </c>
      <c r="P121" t="str">
        <f>VLOOKUP($B121,P$68:$Y$114,10,0)</f>
        <v>神奈川県□</v>
      </c>
      <c r="Q121" t="str">
        <f>VLOOKUP($B121,Q$68:$Y$114,9,0)</f>
        <v>愛知県△</v>
      </c>
      <c r="R121" t="str">
        <f>VLOOKUP($B121,R$68:$Y$114,8,0)</f>
        <v>愛知県△</v>
      </c>
      <c r="S121" t="str">
        <f>VLOOKUP($B121,S$68:$Y$114,7,0)</f>
        <v>愛知県△</v>
      </c>
      <c r="T121" t="str">
        <f>VLOOKUP($B121,T$68:$Y$114,6,0)</f>
        <v>愛知県△</v>
      </c>
      <c r="U121" t="str">
        <f>VLOOKUP($B121,U$68:$Y$114,5,0)</f>
        <v>愛知県△</v>
      </c>
      <c r="V121" t="str">
        <f>VLOOKUP($B121,V$68:$Y$114,4,0)</f>
        <v>愛知県△</v>
      </c>
      <c r="W121" t="str">
        <f>VLOOKUP($B121,W$68:$Y$114,3,0)</f>
        <v>愛知県△</v>
      </c>
    </row>
    <row r="122" spans="2:23" ht="12.75">
      <c r="B122" s="51">
        <v>5</v>
      </c>
      <c r="D122" t="str">
        <f t="shared" si="7"/>
        <v>愛知県△</v>
      </c>
      <c r="E122" t="str">
        <f t="shared" si="11"/>
        <v>愛知県△</v>
      </c>
      <c r="F122" t="str">
        <f t="shared" si="12"/>
        <v>愛知県△</v>
      </c>
      <c r="G122" t="str">
        <f t="shared" si="13"/>
        <v>愛知県△</v>
      </c>
      <c r="H122" t="str">
        <f t="shared" si="14"/>
        <v>兵庫県■</v>
      </c>
      <c r="I122" t="str">
        <f t="shared" si="8"/>
        <v>兵庫県■</v>
      </c>
      <c r="J122" t="str">
        <f t="shared" si="9"/>
        <v>兵庫県■</v>
      </c>
      <c r="K122" t="str">
        <f t="shared" si="10"/>
        <v>神奈川県□</v>
      </c>
      <c r="L122" t="str">
        <f>VLOOKUP($B122,L$68:$Y$114,14,0)</f>
        <v>北海道◇</v>
      </c>
      <c r="M122" t="str">
        <f>VLOOKUP($B122,M$68:$Y$114,13,0)</f>
        <v>兵庫県■</v>
      </c>
      <c r="N122" t="str">
        <f>VLOOKUP($B122,N$68:$Y$114,12,0)</f>
        <v>兵庫県■</v>
      </c>
      <c r="O122" t="str">
        <f>VLOOKUP($B122,O$68:$Y$114,11,0)</f>
        <v>兵庫県■</v>
      </c>
      <c r="P122" t="str">
        <f>VLOOKUP($B122,P$68:$Y$114,10,0)</f>
        <v>北海道◇</v>
      </c>
      <c r="Q122" t="str">
        <f>VLOOKUP($B122,Q$68:$Y$114,9,0)</f>
        <v>兵庫県■</v>
      </c>
      <c r="R122" t="str">
        <f>VLOOKUP($B122,R$68:$Y$114,8,0)</f>
        <v>兵庫県■</v>
      </c>
      <c r="S122" t="str">
        <f>VLOOKUP($B122,S$68:$Y$114,7,0)</f>
        <v>兵庫県■</v>
      </c>
      <c r="T122" t="str">
        <f>VLOOKUP($B122,T$68:$Y$114,6,0)</f>
        <v>兵庫県■</v>
      </c>
      <c r="U122" t="str">
        <f>VLOOKUP($B122,U$68:$Y$114,5,0)</f>
        <v>兵庫県■</v>
      </c>
      <c r="V122" t="str">
        <f>VLOOKUP($B122,V$68:$Y$114,4,0)</f>
        <v>兵庫県■</v>
      </c>
      <c r="W122" t="str">
        <f>VLOOKUP($B122,W$68:$Y$114,3,0)</f>
        <v>兵庫県■</v>
      </c>
    </row>
    <row r="123" spans="2:23" ht="12.75">
      <c r="B123" s="51">
        <v>6</v>
      </c>
      <c r="D123" t="str">
        <f t="shared" si="7"/>
        <v>福岡県▼</v>
      </c>
      <c r="E123" t="str">
        <f t="shared" si="11"/>
        <v>福岡県▼</v>
      </c>
      <c r="F123" t="str">
        <f t="shared" si="12"/>
        <v>福岡県▼</v>
      </c>
      <c r="G123" t="str">
        <f t="shared" si="13"/>
        <v>福岡県▼</v>
      </c>
      <c r="H123" t="str">
        <f t="shared" si="14"/>
        <v>福岡県▼</v>
      </c>
      <c r="I123" t="str">
        <f t="shared" si="8"/>
        <v>神奈川県□</v>
      </c>
      <c r="J123" t="str">
        <f t="shared" si="9"/>
        <v>神奈川県□</v>
      </c>
      <c r="K123" t="str">
        <f t="shared" si="10"/>
        <v>北海道◇</v>
      </c>
      <c r="L123" t="str">
        <f>VLOOKUP($B123,L$68:$Y$114,14,0)</f>
        <v>兵庫県■</v>
      </c>
      <c r="M123" t="str">
        <f>VLOOKUP($B123,M$68:$Y$114,13,0)</f>
        <v>北海道◇</v>
      </c>
      <c r="N123" t="str">
        <f>VLOOKUP($B123,N$68:$Y$114,12,0)</f>
        <v>北海道◇</v>
      </c>
      <c r="O123" t="str">
        <f>VLOOKUP($B123,O$68:$Y$114,11,0)</f>
        <v>北海道◇</v>
      </c>
      <c r="P123" t="str">
        <f>VLOOKUP($B123,P$68:$Y$114,10,0)</f>
        <v>兵庫県■</v>
      </c>
      <c r="Q123" t="str">
        <f>VLOOKUP($B123,Q$68:$Y$114,9,0)</f>
        <v>北海道◇</v>
      </c>
      <c r="R123" t="str">
        <f>VLOOKUP($B123,R$68:$Y$114,8,0)</f>
        <v>北海道◇</v>
      </c>
      <c r="S123" t="str">
        <f>VLOOKUP($B123,S$68:$Y$114,7,0)</f>
        <v>北海道◇</v>
      </c>
      <c r="T123" t="str">
        <f>VLOOKUP($B123,T$68:$Y$114,6,0)</f>
        <v>北海道◇</v>
      </c>
      <c r="U123" t="str">
        <f>VLOOKUP($B123,U$68:$Y$114,5,0)</f>
        <v>北海道◇</v>
      </c>
      <c r="V123" t="str">
        <f>VLOOKUP($B123,V$68:$Y$114,4,0)</f>
        <v>北海道◇</v>
      </c>
      <c r="W123" t="str">
        <f>VLOOKUP($B123,W$68:$Y$114,3,0)</f>
        <v>北海道◇</v>
      </c>
    </row>
    <row r="124" spans="2:23" ht="12.75">
      <c r="B124" s="51">
        <v>7</v>
      </c>
      <c r="D124" t="str">
        <f t="shared" si="7"/>
        <v>神奈川県□</v>
      </c>
      <c r="E124" t="str">
        <f t="shared" si="11"/>
        <v>神奈川県□</v>
      </c>
      <c r="F124" t="str">
        <f t="shared" si="12"/>
        <v>神奈川県□</v>
      </c>
      <c r="G124" t="str">
        <f t="shared" si="13"/>
        <v>神奈川県□</v>
      </c>
      <c r="H124" t="str">
        <f t="shared" si="14"/>
        <v>神奈川県□</v>
      </c>
      <c r="I124" t="str">
        <f t="shared" si="8"/>
        <v>福岡県▼</v>
      </c>
      <c r="J124" t="str">
        <f t="shared" si="9"/>
        <v>福岡県▼</v>
      </c>
      <c r="K124" t="str">
        <f t="shared" si="10"/>
        <v>福岡県▼</v>
      </c>
      <c r="L124" t="str">
        <f>VLOOKUP($B124,L$68:$Y$114,14,0)</f>
        <v>福岡県▼</v>
      </c>
      <c r="M124" t="str">
        <f>VLOOKUP($B124,M$68:$Y$114,13,0)</f>
        <v>福岡県▼</v>
      </c>
      <c r="N124" t="str">
        <f>VLOOKUP($B124,N$68:$Y$114,12,0)</f>
        <v>福岡県▼</v>
      </c>
      <c r="O124" t="str">
        <f>VLOOKUP($B124,O$68:$Y$114,11,0)</f>
        <v>福岡県▼</v>
      </c>
      <c r="P124" t="str">
        <f>VLOOKUP($B124,P$68:$Y$114,10,0)</f>
        <v>福岡県▼</v>
      </c>
      <c r="Q124" t="str">
        <f>VLOOKUP($B124,Q$68:$Y$114,9,0)</f>
        <v>福岡県▼</v>
      </c>
      <c r="R124" t="str">
        <f>VLOOKUP($B124,R$68:$Y$114,8,0)</f>
        <v>埼玉県□</v>
      </c>
      <c r="S124" t="str">
        <f>VLOOKUP($B124,S$68:$Y$114,7,0)</f>
        <v>埼玉県□</v>
      </c>
      <c r="T124" t="str">
        <f>VLOOKUP($B124,T$68:$Y$114,6,0)</f>
        <v>埼玉県□</v>
      </c>
      <c r="U124" t="str">
        <f>VLOOKUP($B124,U$68:$Y$114,5,0)</f>
        <v>埼玉県□</v>
      </c>
      <c r="V124" t="str">
        <f>VLOOKUP($B124,V$68:$Y$114,4,0)</f>
        <v>埼玉県□</v>
      </c>
      <c r="W124" t="str">
        <f>VLOOKUP($B124,W$68:$Y$114,3,0)</f>
        <v>埼玉県□</v>
      </c>
    </row>
    <row r="125" spans="2:23" ht="12.75">
      <c r="B125" s="51">
        <v>8</v>
      </c>
      <c r="D125" t="str">
        <f t="shared" si="7"/>
        <v>静岡県△</v>
      </c>
      <c r="E125" t="str">
        <f t="shared" si="11"/>
        <v>静岡県△</v>
      </c>
      <c r="F125" t="str">
        <f t="shared" si="12"/>
        <v>静岡県△</v>
      </c>
      <c r="G125" t="str">
        <f t="shared" si="13"/>
        <v>静岡県△</v>
      </c>
      <c r="H125" t="str">
        <f t="shared" si="14"/>
        <v>静岡県△</v>
      </c>
      <c r="I125" t="str">
        <f t="shared" si="8"/>
        <v>静岡県△</v>
      </c>
      <c r="J125" t="str">
        <f t="shared" si="9"/>
        <v>静岡県△</v>
      </c>
      <c r="K125" t="str">
        <f t="shared" si="10"/>
        <v>静岡県△</v>
      </c>
      <c r="L125" t="str">
        <f>VLOOKUP($B125,L$68:$Y$114,14,0)</f>
        <v>静岡県△</v>
      </c>
      <c r="M125" t="str">
        <f>VLOOKUP($B125,M$68:$Y$114,13,0)</f>
        <v>静岡県△</v>
      </c>
      <c r="N125" t="str">
        <f>VLOOKUP($B125,N$68:$Y$114,12,0)</f>
        <v>埼玉県□</v>
      </c>
      <c r="O125" t="str">
        <f>VLOOKUP($B125,O$68:$Y$114,11,0)</f>
        <v>埼玉県□</v>
      </c>
      <c r="P125" t="str">
        <f>VLOOKUP($B125,P$68:$Y$114,10,0)</f>
        <v>埼玉県□</v>
      </c>
      <c r="Q125" t="str">
        <f>VLOOKUP($B125,Q$68:$Y$114,9,0)</f>
        <v>埼玉県□</v>
      </c>
      <c r="R125" t="str">
        <f>VLOOKUP($B125,R$68:$Y$114,8,0)</f>
        <v>福岡県▼</v>
      </c>
      <c r="S125" t="str">
        <f>VLOOKUP($B125,S$68:$Y$114,7,0)</f>
        <v>福岡県▼</v>
      </c>
      <c r="T125" t="str">
        <f>VLOOKUP($B125,T$68:$Y$114,6,0)</f>
        <v>福岡県▼</v>
      </c>
      <c r="U125" t="str">
        <f>VLOOKUP($B125,U$68:$Y$114,5,0)</f>
        <v>福岡県▼</v>
      </c>
      <c r="V125" t="str">
        <f>VLOOKUP($B125,V$68:$Y$114,4,0)</f>
        <v>福岡県▼</v>
      </c>
      <c r="W125" t="str">
        <f>VLOOKUP($B125,W$68:$Y$114,3,0)</f>
        <v>福岡県▼</v>
      </c>
    </row>
    <row r="126" spans="2:23" ht="12.75">
      <c r="B126" s="51">
        <v>9</v>
      </c>
      <c r="D126" t="str">
        <f t="shared" si="7"/>
        <v>新潟県◇</v>
      </c>
      <c r="E126" t="str">
        <f t="shared" si="11"/>
        <v>新潟県◇</v>
      </c>
      <c r="F126" t="str">
        <f t="shared" si="12"/>
        <v>新潟県◇</v>
      </c>
      <c r="G126" t="str">
        <f t="shared" si="13"/>
        <v>広島県▲</v>
      </c>
      <c r="H126" t="str">
        <f t="shared" si="14"/>
        <v>広島県▲</v>
      </c>
      <c r="I126" t="str">
        <f t="shared" si="8"/>
        <v>広島県▲</v>
      </c>
      <c r="J126" t="str">
        <f t="shared" si="9"/>
        <v>埼玉県□</v>
      </c>
      <c r="K126" t="str">
        <f t="shared" si="10"/>
        <v>埼玉県□</v>
      </c>
      <c r="L126" t="str">
        <f>VLOOKUP($B126,L$68:$Y$114,14,0)</f>
        <v>埼玉県□</v>
      </c>
      <c r="M126" t="str">
        <f>VLOOKUP($B126,M$68:$Y$114,13,0)</f>
        <v>埼玉県□</v>
      </c>
      <c r="N126" t="str">
        <f>VLOOKUP($B126,N$68:$Y$114,12,0)</f>
        <v>静岡県△</v>
      </c>
      <c r="O126" t="str">
        <f>VLOOKUP($B126,O$68:$Y$114,11,0)</f>
        <v>静岡県△</v>
      </c>
      <c r="P126" t="str">
        <f>VLOOKUP($B126,P$68:$Y$114,10,0)</f>
        <v>静岡県△</v>
      </c>
      <c r="Q126" t="str">
        <f>VLOOKUP($B126,Q$68:$Y$114,9,0)</f>
        <v>千葉県□</v>
      </c>
      <c r="R126" t="str">
        <f>VLOOKUP($B126,R$68:$Y$114,8,0)</f>
        <v>静岡県△</v>
      </c>
      <c r="S126" t="str">
        <f>VLOOKUP($B126,S$68:$Y$114,7,0)</f>
        <v>千葉県□</v>
      </c>
      <c r="T126" t="str">
        <f>VLOOKUP($B126,T$68:$Y$114,6,0)</f>
        <v>千葉県□</v>
      </c>
      <c r="U126" t="str">
        <f>VLOOKUP($B126,U$68:$Y$114,5,0)</f>
        <v>千葉県□</v>
      </c>
      <c r="V126" t="str">
        <f>VLOOKUP($B126,V$68:$Y$114,4,0)</f>
        <v>千葉県□</v>
      </c>
      <c r="W126" t="str">
        <f>VLOOKUP($B126,W$68:$Y$114,3,0)</f>
        <v>千葉県□</v>
      </c>
    </row>
    <row r="127" spans="2:23" ht="12.75">
      <c r="B127" s="51">
        <v>10</v>
      </c>
      <c r="D127" t="str">
        <f t="shared" si="7"/>
        <v>広島県▲</v>
      </c>
      <c r="E127" t="str">
        <f t="shared" si="11"/>
        <v>広島県▲</v>
      </c>
      <c r="F127" t="str">
        <f t="shared" si="12"/>
        <v>広島県▲</v>
      </c>
      <c r="G127" t="str">
        <f t="shared" si="13"/>
        <v>新潟県◇</v>
      </c>
      <c r="H127" t="str">
        <f t="shared" si="14"/>
        <v>新潟県◇</v>
      </c>
      <c r="I127" t="str">
        <f t="shared" si="8"/>
        <v>京都府■</v>
      </c>
      <c r="J127" t="str">
        <f t="shared" si="9"/>
        <v>広島県▲</v>
      </c>
      <c r="K127" t="str">
        <f t="shared" si="10"/>
        <v>京都府■</v>
      </c>
      <c r="L127" t="str">
        <f>VLOOKUP($B127,L$68:$Y$114,14,0)</f>
        <v>千葉県□</v>
      </c>
      <c r="M127" t="str">
        <f>VLOOKUP($B127,M$68:$Y$114,13,0)</f>
        <v>千葉県□</v>
      </c>
      <c r="N127" t="str">
        <f>VLOOKUP($B127,N$68:$Y$114,12,0)</f>
        <v>千葉県□</v>
      </c>
      <c r="O127" t="str">
        <f>VLOOKUP($B127,O$68:$Y$114,11,0)</f>
        <v>千葉県□</v>
      </c>
      <c r="P127" t="str">
        <f>VLOOKUP($B127,P$68:$Y$114,10,0)</f>
        <v>千葉県□</v>
      </c>
      <c r="Q127" t="str">
        <f>VLOOKUP($B127,Q$68:$Y$114,9,0)</f>
        <v>静岡県△</v>
      </c>
      <c r="R127" t="str">
        <f>VLOOKUP($B127,R$68:$Y$114,8,0)</f>
        <v>千葉県□</v>
      </c>
      <c r="S127" t="str">
        <f>VLOOKUP($B127,S$68:$Y$114,7,0)</f>
        <v>静岡県△</v>
      </c>
      <c r="T127" t="str">
        <f>VLOOKUP($B127,T$68:$Y$114,6,0)</f>
        <v>静岡県△</v>
      </c>
      <c r="U127" t="str">
        <f>VLOOKUP($B127,U$68:$Y$114,5,0)</f>
        <v>静岡県△</v>
      </c>
      <c r="V127" t="str">
        <f>VLOOKUP($B127,V$68:$Y$114,4,0)</f>
        <v>静岡県△</v>
      </c>
      <c r="W127" t="str">
        <f>VLOOKUP($B127,W$68:$Y$114,3,0)</f>
        <v>静岡県△</v>
      </c>
    </row>
    <row r="128" spans="2:23" ht="12.75">
      <c r="B128" s="51">
        <v>11</v>
      </c>
      <c r="D128" t="str">
        <f t="shared" si="7"/>
        <v>京都府■</v>
      </c>
      <c r="E128" t="str">
        <f t="shared" si="11"/>
        <v>京都府■</v>
      </c>
      <c r="F128" t="str">
        <f t="shared" si="12"/>
        <v>京都府■</v>
      </c>
      <c r="G128" t="str">
        <f t="shared" si="13"/>
        <v>京都府■</v>
      </c>
      <c r="H128" t="str">
        <f t="shared" si="14"/>
        <v>京都府■</v>
      </c>
      <c r="I128" t="str">
        <f t="shared" si="8"/>
        <v>埼玉県□</v>
      </c>
      <c r="J128" t="str">
        <f t="shared" si="9"/>
        <v>京都府■</v>
      </c>
      <c r="K128" t="str">
        <f t="shared" si="10"/>
        <v>広島県▲</v>
      </c>
      <c r="L128" t="str">
        <f>VLOOKUP($B128,L$68:$Y$114,14,0)</f>
        <v>京都府■</v>
      </c>
      <c r="M128" t="str">
        <f>VLOOKUP($B128,M$68:$Y$114,13,0)</f>
        <v>広島県▲</v>
      </c>
      <c r="N128" t="str">
        <f>VLOOKUP($B128,N$68:$Y$114,12,0)</f>
        <v>広島県▲</v>
      </c>
      <c r="O128" t="str">
        <f>VLOOKUP($B128,O$68:$Y$114,11,0)</f>
        <v>広島県▲</v>
      </c>
      <c r="P128" t="str">
        <f>VLOOKUP($B128,P$68:$Y$114,10,0)</f>
        <v>広島県▲</v>
      </c>
      <c r="Q128" t="str">
        <f>VLOOKUP($B128,Q$68:$Y$114,9,0)</f>
        <v>広島県▲</v>
      </c>
      <c r="R128" t="str">
        <f>VLOOKUP($B128,R$68:$Y$114,8,0)</f>
        <v>広島県▲</v>
      </c>
      <c r="S128" t="str">
        <f>VLOOKUP($B128,S$68:$Y$114,7,0)</f>
        <v>広島県▲</v>
      </c>
      <c r="T128" t="str">
        <f>VLOOKUP($B128,T$68:$Y$114,6,0)</f>
        <v>広島県▲</v>
      </c>
      <c r="U128" t="str">
        <f>VLOOKUP($B128,U$68:$Y$114,5,0)</f>
        <v>広島県▲</v>
      </c>
      <c r="V128" t="str">
        <f>VLOOKUP($B128,V$68:$Y$114,4,0)</f>
        <v>広島県▲</v>
      </c>
      <c r="W128" t="str">
        <f>VLOOKUP($B128,W$68:$Y$114,3,0)</f>
        <v>広島県▲</v>
      </c>
    </row>
    <row r="129" spans="2:23" ht="12.75">
      <c r="B129" s="51">
        <v>12</v>
      </c>
      <c r="D129" t="str">
        <f t="shared" si="7"/>
        <v>埼玉県□</v>
      </c>
      <c r="E129" t="str">
        <f t="shared" si="11"/>
        <v>埼玉県□</v>
      </c>
      <c r="F129" t="str">
        <f t="shared" si="12"/>
        <v>埼玉県□</v>
      </c>
      <c r="G129" t="str">
        <f t="shared" si="13"/>
        <v>埼玉県□</v>
      </c>
      <c r="H129" t="str">
        <f t="shared" si="14"/>
        <v>埼玉県□</v>
      </c>
      <c r="I129" t="str">
        <f t="shared" si="8"/>
        <v>新潟県◇</v>
      </c>
      <c r="J129" t="str">
        <f t="shared" si="9"/>
        <v>千葉県□</v>
      </c>
      <c r="K129" t="str">
        <f t="shared" si="10"/>
        <v>千葉県□</v>
      </c>
      <c r="L129" t="str">
        <f>VLOOKUP($B129,L$68:$Y$114,14,0)</f>
        <v>広島県▲</v>
      </c>
      <c r="M129" t="str">
        <f>VLOOKUP($B129,M$68:$Y$114,13,0)</f>
        <v>京都府■</v>
      </c>
      <c r="N129" t="str">
        <f>VLOOKUP($B129,N$68:$Y$114,12,0)</f>
        <v>京都府■</v>
      </c>
      <c r="O129" t="str">
        <f>VLOOKUP($B129,O$68:$Y$114,11,0)</f>
        <v>京都府■</v>
      </c>
      <c r="P129" t="str">
        <f>VLOOKUP($B129,P$68:$Y$114,10,0)</f>
        <v>京都府■</v>
      </c>
      <c r="Q129" t="str">
        <f>VLOOKUP($B129,Q$68:$Y$114,9,0)</f>
        <v>京都府■</v>
      </c>
      <c r="R129" t="str">
        <f>VLOOKUP($B129,R$68:$Y$114,8,0)</f>
        <v>京都府■</v>
      </c>
      <c r="S129" t="str">
        <f>VLOOKUP($B129,S$68:$Y$114,7,0)</f>
        <v>京都府■</v>
      </c>
      <c r="T129" t="str">
        <f>VLOOKUP($B129,T$68:$Y$114,6,0)</f>
        <v>京都府■</v>
      </c>
      <c r="U129" t="str">
        <f>VLOOKUP($B129,U$68:$Y$114,5,0)</f>
        <v>京都府■</v>
      </c>
      <c r="V129" t="str">
        <f>VLOOKUP($B129,V$68:$Y$114,4,0)</f>
        <v>京都府■</v>
      </c>
      <c r="W129" t="str">
        <f>VLOOKUP($B129,W$68:$Y$114,3,0)</f>
        <v>京都府■</v>
      </c>
    </row>
    <row r="130" spans="2:23" ht="12.75">
      <c r="B130" s="51">
        <v>13</v>
      </c>
      <c r="D130" t="str">
        <f t="shared" si="7"/>
        <v>千葉県□</v>
      </c>
      <c r="E130" t="str">
        <f t="shared" si="11"/>
        <v>千葉県□</v>
      </c>
      <c r="F130" t="str">
        <f t="shared" si="12"/>
        <v>千葉県□</v>
      </c>
      <c r="G130" t="str">
        <f t="shared" si="13"/>
        <v>千葉県□</v>
      </c>
      <c r="H130" t="str">
        <f t="shared" si="14"/>
        <v>千葉県□</v>
      </c>
      <c r="I130" t="str">
        <f t="shared" si="8"/>
        <v>千葉県□</v>
      </c>
      <c r="J130" t="str">
        <f t="shared" si="9"/>
        <v>新潟県◇</v>
      </c>
      <c r="K130" t="str">
        <f t="shared" si="10"/>
        <v>新潟県◇</v>
      </c>
      <c r="L130" t="str">
        <f>VLOOKUP($B130,L$68:$Y$114,14,0)</f>
        <v>新潟県◇</v>
      </c>
      <c r="M130" t="str">
        <f>VLOOKUP($B130,M$68:$Y$114,13,0)</f>
        <v>新潟県◇</v>
      </c>
      <c r="N130" t="str">
        <f>VLOOKUP($B130,N$68:$Y$114,12,0)</f>
        <v>新潟県◇</v>
      </c>
      <c r="O130" t="str">
        <f>VLOOKUP($B130,O$68:$Y$114,11,0)</f>
        <v>新潟県◇</v>
      </c>
      <c r="P130" t="str">
        <f>VLOOKUP($B130,P$68:$Y$114,10,0)</f>
        <v>新潟県◇</v>
      </c>
      <c r="Q130" t="str">
        <f>VLOOKUP($B130,Q$68:$Y$114,9,0)</f>
        <v>新潟県◇</v>
      </c>
      <c r="R130" t="str">
        <f>VLOOKUP($B130,R$68:$Y$114,8,0)</f>
        <v>新潟県◇</v>
      </c>
      <c r="S130" t="str">
        <f>VLOOKUP($B130,S$68:$Y$114,7,0)</f>
        <v>新潟県◇</v>
      </c>
      <c r="T130" t="str">
        <f>VLOOKUP($B130,T$68:$Y$114,6,0)</f>
        <v>新潟県◇</v>
      </c>
      <c r="U130" t="str">
        <f>VLOOKUP($B130,U$68:$Y$114,5,0)</f>
        <v>新潟県◇</v>
      </c>
      <c r="V130" t="str">
        <f>VLOOKUP($B130,V$68:$Y$114,4,0)</f>
        <v>新潟県◇</v>
      </c>
      <c r="W130" t="str">
        <f>VLOOKUP($B130,W$68:$Y$114,3,0)</f>
        <v>新潟県◇</v>
      </c>
    </row>
    <row r="131" spans="2:23" ht="12.75">
      <c r="B131" s="51">
        <v>14</v>
      </c>
      <c r="D131" t="str">
        <f t="shared" si="7"/>
        <v>長野県□</v>
      </c>
      <c r="E131" t="str">
        <f t="shared" si="11"/>
        <v>長野県□</v>
      </c>
      <c r="F131" t="str">
        <f t="shared" si="12"/>
        <v>長野県□</v>
      </c>
      <c r="G131" t="str">
        <f t="shared" si="13"/>
        <v>長野県□</v>
      </c>
      <c r="H131" t="str">
        <f t="shared" si="14"/>
        <v>長野県□</v>
      </c>
      <c r="I131" t="str">
        <f t="shared" si="8"/>
        <v>長野県□</v>
      </c>
      <c r="J131" t="str">
        <f t="shared" si="9"/>
        <v>長野県□</v>
      </c>
      <c r="K131" t="str">
        <f t="shared" si="10"/>
        <v>長野県□</v>
      </c>
      <c r="L131" t="str">
        <f>VLOOKUP($B131,L$68:$Y$114,14,0)</f>
        <v>長野県□</v>
      </c>
      <c r="M131" t="str">
        <f>VLOOKUP($B131,M$68:$Y$114,13,0)</f>
        <v>長野県□</v>
      </c>
      <c r="N131" t="str">
        <f>VLOOKUP($B131,N$68:$Y$114,12,0)</f>
        <v>長野県□</v>
      </c>
      <c r="O131" t="str">
        <f>VLOOKUP($B131,O$68:$Y$114,11,0)</f>
        <v>長野県□</v>
      </c>
      <c r="P131" t="str">
        <f>VLOOKUP($B131,P$68:$Y$114,10,0)</f>
        <v>長野県□</v>
      </c>
      <c r="Q131" t="str">
        <f>VLOOKUP($B131,Q$68:$Y$114,9,0)</f>
        <v>長野県□</v>
      </c>
      <c r="R131" t="str">
        <f>VLOOKUP($B131,R$68:$Y$114,8,0)</f>
        <v>長野県□</v>
      </c>
      <c r="S131" t="str">
        <f>VLOOKUP($B131,S$68:$Y$114,7,0)</f>
        <v>長野県□</v>
      </c>
      <c r="T131" t="str">
        <f>VLOOKUP($B131,T$68:$Y$114,6,0)</f>
        <v>茨城県□</v>
      </c>
      <c r="U131" t="str">
        <f>VLOOKUP($B131,U$68:$Y$114,5,0)</f>
        <v>茨城県□</v>
      </c>
      <c r="V131" t="str">
        <f>VLOOKUP($B131,V$68:$Y$114,4,0)</f>
        <v>茨城県□</v>
      </c>
      <c r="W131" t="str">
        <f>VLOOKUP($B131,W$68:$Y$114,3,0)</f>
        <v>茨城県□</v>
      </c>
    </row>
    <row r="132" spans="2:23" ht="12.75">
      <c r="B132" s="51">
        <v>15</v>
      </c>
      <c r="D132" t="str">
        <f t="shared" si="7"/>
        <v>山口県▲</v>
      </c>
      <c r="E132" t="str">
        <f t="shared" si="11"/>
        <v>山口県▲</v>
      </c>
      <c r="F132" t="str">
        <f t="shared" si="12"/>
        <v>山口県▲</v>
      </c>
      <c r="G132" t="str">
        <f t="shared" si="13"/>
        <v>山口県▲</v>
      </c>
      <c r="H132" t="str">
        <f t="shared" si="14"/>
        <v>茨城県□</v>
      </c>
      <c r="I132" t="str">
        <f t="shared" si="8"/>
        <v>岐阜県△</v>
      </c>
      <c r="J132" t="str">
        <f t="shared" si="9"/>
        <v>岐阜県△</v>
      </c>
      <c r="K132" t="str">
        <f t="shared" si="10"/>
        <v>茨城県□</v>
      </c>
      <c r="L132" t="str">
        <f>VLOOKUP($B132,L$68:$Y$114,14,0)</f>
        <v>岐阜県△</v>
      </c>
      <c r="M132" t="str">
        <f>VLOOKUP($B132,M$68:$Y$114,13,0)</f>
        <v>岐阜県△</v>
      </c>
      <c r="N132" t="str">
        <f>VLOOKUP($B132,N$68:$Y$114,12,0)</f>
        <v>岐阜県△</v>
      </c>
      <c r="O132" t="str">
        <f>VLOOKUP($B132,O$68:$Y$114,11,0)</f>
        <v>岐阜県△</v>
      </c>
      <c r="P132" t="str">
        <f>VLOOKUP($B132,P$68:$Y$114,10,0)</f>
        <v>茨城県□</v>
      </c>
      <c r="Q132" t="str">
        <f>VLOOKUP($B132,Q$68:$Y$114,9,0)</f>
        <v>茨城県□</v>
      </c>
      <c r="R132" t="str">
        <f>VLOOKUP($B132,R$68:$Y$114,8,0)</f>
        <v>茨城県□</v>
      </c>
      <c r="S132" t="str">
        <f>VLOOKUP($B132,S$68:$Y$114,7,0)</f>
        <v>茨城県□</v>
      </c>
      <c r="T132" t="str">
        <f>VLOOKUP($B132,T$68:$Y$114,6,0)</f>
        <v>長野県□</v>
      </c>
      <c r="U132" t="str">
        <f>VLOOKUP($B132,U$68:$Y$114,5,0)</f>
        <v>長野県□</v>
      </c>
      <c r="V132" t="str">
        <f>VLOOKUP($B132,V$68:$Y$114,4,0)</f>
        <v>長野県□</v>
      </c>
      <c r="W132" t="str">
        <f>VLOOKUP($B132,W$68:$Y$114,3,0)</f>
        <v>長野県□</v>
      </c>
    </row>
    <row r="135" spans="4:23" ht="12.75">
      <c r="D135" t="str">
        <f aca="true" t="shared" si="15" ref="D135:D149">RIGHT(D118,1)</f>
        <v>□</v>
      </c>
      <c r="E135" t="str">
        <f aca="true" t="shared" si="16" ref="E135:W149">RIGHT(E118,1)</f>
        <v>□</v>
      </c>
      <c r="F135" t="str">
        <f t="shared" si="16"/>
        <v>□</v>
      </c>
      <c r="G135" t="str">
        <f t="shared" si="16"/>
        <v>□</v>
      </c>
      <c r="H135" t="str">
        <f t="shared" si="16"/>
        <v>□</v>
      </c>
      <c r="I135" t="str">
        <f t="shared" si="16"/>
        <v>□</v>
      </c>
      <c r="J135" t="str">
        <f t="shared" si="16"/>
        <v>□</v>
      </c>
      <c r="K135" t="str">
        <f t="shared" si="16"/>
        <v>□</v>
      </c>
      <c r="L135" t="str">
        <f t="shared" si="16"/>
        <v>□</v>
      </c>
      <c r="M135" t="str">
        <f t="shared" si="16"/>
        <v>□</v>
      </c>
      <c r="N135" t="str">
        <f t="shared" si="16"/>
        <v>□</v>
      </c>
      <c r="O135" t="str">
        <f t="shared" si="16"/>
        <v>□</v>
      </c>
      <c r="P135" t="str">
        <f t="shared" si="16"/>
        <v>□</v>
      </c>
      <c r="Q135" t="str">
        <f t="shared" si="16"/>
        <v>□</v>
      </c>
      <c r="R135" t="str">
        <f t="shared" si="16"/>
        <v>□</v>
      </c>
      <c r="S135" t="str">
        <f t="shared" si="16"/>
        <v>□</v>
      </c>
      <c r="T135" t="str">
        <f t="shared" si="16"/>
        <v>□</v>
      </c>
      <c r="U135" t="str">
        <f t="shared" si="16"/>
        <v>□</v>
      </c>
      <c r="V135" t="str">
        <f t="shared" si="16"/>
        <v>□</v>
      </c>
      <c r="W135" t="str">
        <f t="shared" si="16"/>
        <v>□</v>
      </c>
    </row>
    <row r="136" spans="4:23" ht="12.75">
      <c r="D136" t="str">
        <f t="shared" si="15"/>
        <v>■</v>
      </c>
      <c r="E136" t="str">
        <f aca="true" t="shared" si="17" ref="E136:S136">RIGHT(E119,1)</f>
        <v>■</v>
      </c>
      <c r="F136" t="str">
        <f t="shared" si="17"/>
        <v>■</v>
      </c>
      <c r="G136" t="str">
        <f t="shared" si="17"/>
        <v>■</v>
      </c>
      <c r="H136" t="str">
        <f t="shared" si="17"/>
        <v>■</v>
      </c>
      <c r="I136" t="str">
        <f t="shared" si="17"/>
        <v>■</v>
      </c>
      <c r="J136" t="str">
        <f t="shared" si="17"/>
        <v>■</v>
      </c>
      <c r="K136" t="str">
        <f t="shared" si="17"/>
        <v>■</v>
      </c>
      <c r="L136" t="str">
        <f t="shared" si="17"/>
        <v>■</v>
      </c>
      <c r="M136" t="str">
        <f t="shared" si="17"/>
        <v>■</v>
      </c>
      <c r="N136" t="str">
        <f t="shared" si="17"/>
        <v>■</v>
      </c>
      <c r="O136" t="str">
        <f t="shared" si="17"/>
        <v>■</v>
      </c>
      <c r="P136" t="str">
        <f t="shared" si="17"/>
        <v>■</v>
      </c>
      <c r="Q136" t="str">
        <f t="shared" si="17"/>
        <v>■</v>
      </c>
      <c r="R136" t="str">
        <f t="shared" si="17"/>
        <v>■</v>
      </c>
      <c r="S136" t="str">
        <f t="shared" si="17"/>
        <v>■</v>
      </c>
      <c r="T136" t="str">
        <f t="shared" si="16"/>
        <v>■</v>
      </c>
      <c r="U136" t="str">
        <f t="shared" si="16"/>
        <v>■</v>
      </c>
      <c r="V136" t="str">
        <f t="shared" si="16"/>
        <v>■</v>
      </c>
      <c r="W136" t="str">
        <f t="shared" si="16"/>
        <v>■</v>
      </c>
    </row>
    <row r="137" spans="4:23" ht="12.75">
      <c r="D137" t="str">
        <f t="shared" si="15"/>
        <v>◇</v>
      </c>
      <c r="E137" t="str">
        <f t="shared" si="16"/>
        <v>■</v>
      </c>
      <c r="F137" t="str">
        <f t="shared" si="16"/>
        <v>■</v>
      </c>
      <c r="G137" t="str">
        <f t="shared" si="16"/>
        <v>◇</v>
      </c>
      <c r="H137" t="str">
        <f t="shared" si="16"/>
        <v>◇</v>
      </c>
      <c r="I137" t="str">
        <f t="shared" si="16"/>
        <v>△</v>
      </c>
      <c r="J137" t="str">
        <f t="shared" si="16"/>
        <v>△</v>
      </c>
      <c r="K137" t="str">
        <f t="shared" si="16"/>
        <v>△</v>
      </c>
      <c r="L137" t="str">
        <f t="shared" si="16"/>
        <v>△</v>
      </c>
      <c r="M137" t="str">
        <f t="shared" si="16"/>
        <v>△</v>
      </c>
      <c r="N137" t="str">
        <f t="shared" si="16"/>
        <v>△</v>
      </c>
      <c r="O137" t="str">
        <f t="shared" si="16"/>
        <v>△</v>
      </c>
      <c r="P137" t="str">
        <f t="shared" si="16"/>
        <v>△</v>
      </c>
      <c r="Q137" t="str">
        <f t="shared" si="16"/>
        <v>□</v>
      </c>
      <c r="R137" t="str">
        <f t="shared" si="16"/>
        <v>□</v>
      </c>
      <c r="S137" t="str">
        <f t="shared" si="16"/>
        <v>□</v>
      </c>
      <c r="T137" t="str">
        <f t="shared" si="16"/>
        <v>□</v>
      </c>
      <c r="U137" t="str">
        <f t="shared" si="16"/>
        <v>□</v>
      </c>
      <c r="V137" t="str">
        <f t="shared" si="16"/>
        <v>□</v>
      </c>
      <c r="W137" t="str">
        <f t="shared" si="16"/>
        <v>□</v>
      </c>
    </row>
    <row r="138" spans="4:23" ht="12.75">
      <c r="D138" t="str">
        <f t="shared" si="15"/>
        <v>■</v>
      </c>
      <c r="E138" t="str">
        <f t="shared" si="16"/>
        <v>◇</v>
      </c>
      <c r="F138" t="str">
        <f t="shared" si="16"/>
        <v>◇</v>
      </c>
      <c r="G138" t="str">
        <f t="shared" si="16"/>
        <v>■</v>
      </c>
      <c r="H138" t="str">
        <f t="shared" si="16"/>
        <v>△</v>
      </c>
      <c r="I138" t="str">
        <f t="shared" si="16"/>
        <v>◇</v>
      </c>
      <c r="J138" t="str">
        <f t="shared" si="16"/>
        <v>◇</v>
      </c>
      <c r="K138" t="str">
        <f t="shared" si="16"/>
        <v>■</v>
      </c>
      <c r="L138" t="str">
        <f t="shared" si="16"/>
        <v>□</v>
      </c>
      <c r="M138" t="str">
        <f t="shared" si="16"/>
        <v>□</v>
      </c>
      <c r="N138" t="str">
        <f t="shared" si="16"/>
        <v>□</v>
      </c>
      <c r="O138" t="str">
        <f t="shared" si="16"/>
        <v>□</v>
      </c>
      <c r="P138" t="str">
        <f t="shared" si="16"/>
        <v>□</v>
      </c>
      <c r="Q138" t="str">
        <f t="shared" si="16"/>
        <v>△</v>
      </c>
      <c r="R138" t="str">
        <f t="shared" si="16"/>
        <v>△</v>
      </c>
      <c r="S138" t="str">
        <f t="shared" si="16"/>
        <v>△</v>
      </c>
      <c r="T138" t="str">
        <f t="shared" si="16"/>
        <v>△</v>
      </c>
      <c r="U138" t="str">
        <f t="shared" si="16"/>
        <v>△</v>
      </c>
      <c r="V138" t="str">
        <f t="shared" si="16"/>
        <v>△</v>
      </c>
      <c r="W138" t="str">
        <f t="shared" si="16"/>
        <v>△</v>
      </c>
    </row>
    <row r="139" spans="4:23" ht="12.75">
      <c r="D139" t="str">
        <f t="shared" si="15"/>
        <v>△</v>
      </c>
      <c r="E139" t="str">
        <f t="shared" si="16"/>
        <v>△</v>
      </c>
      <c r="F139" t="str">
        <f t="shared" si="16"/>
        <v>△</v>
      </c>
      <c r="G139" t="str">
        <f t="shared" si="16"/>
        <v>△</v>
      </c>
      <c r="H139" t="str">
        <f t="shared" si="16"/>
        <v>■</v>
      </c>
      <c r="I139" t="str">
        <f t="shared" si="16"/>
        <v>■</v>
      </c>
      <c r="J139" t="str">
        <f t="shared" si="16"/>
        <v>■</v>
      </c>
      <c r="K139" t="str">
        <f t="shared" si="16"/>
        <v>□</v>
      </c>
      <c r="L139" t="str">
        <f t="shared" si="16"/>
        <v>◇</v>
      </c>
      <c r="M139" t="str">
        <f t="shared" si="16"/>
        <v>■</v>
      </c>
      <c r="N139" t="str">
        <f t="shared" si="16"/>
        <v>■</v>
      </c>
      <c r="O139" t="str">
        <f t="shared" si="16"/>
        <v>■</v>
      </c>
      <c r="P139" t="str">
        <f t="shared" si="16"/>
        <v>◇</v>
      </c>
      <c r="Q139" t="str">
        <f t="shared" si="16"/>
        <v>■</v>
      </c>
      <c r="R139" t="str">
        <f t="shared" si="16"/>
        <v>■</v>
      </c>
      <c r="S139" t="str">
        <f t="shared" si="16"/>
        <v>■</v>
      </c>
      <c r="T139" t="str">
        <f t="shared" si="16"/>
        <v>■</v>
      </c>
      <c r="U139" t="str">
        <f t="shared" si="16"/>
        <v>■</v>
      </c>
      <c r="V139" t="str">
        <f t="shared" si="16"/>
        <v>■</v>
      </c>
      <c r="W139" t="str">
        <f t="shared" si="16"/>
        <v>■</v>
      </c>
    </row>
    <row r="140" spans="4:23" ht="12.75">
      <c r="D140" t="str">
        <f t="shared" si="15"/>
        <v>▼</v>
      </c>
      <c r="E140" t="str">
        <f t="shared" si="16"/>
        <v>▼</v>
      </c>
      <c r="F140" t="str">
        <f t="shared" si="16"/>
        <v>▼</v>
      </c>
      <c r="G140" t="str">
        <f t="shared" si="16"/>
        <v>▼</v>
      </c>
      <c r="H140" t="str">
        <f t="shared" si="16"/>
        <v>▼</v>
      </c>
      <c r="I140" t="str">
        <f t="shared" si="16"/>
        <v>□</v>
      </c>
      <c r="J140" t="str">
        <f t="shared" si="16"/>
        <v>□</v>
      </c>
      <c r="K140" t="str">
        <f t="shared" si="16"/>
        <v>◇</v>
      </c>
      <c r="L140" t="str">
        <f t="shared" si="16"/>
        <v>■</v>
      </c>
      <c r="M140" t="str">
        <f t="shared" si="16"/>
        <v>◇</v>
      </c>
      <c r="N140" t="str">
        <f t="shared" si="16"/>
        <v>◇</v>
      </c>
      <c r="O140" t="str">
        <f t="shared" si="16"/>
        <v>◇</v>
      </c>
      <c r="P140" t="str">
        <f t="shared" si="16"/>
        <v>■</v>
      </c>
      <c r="Q140" t="str">
        <f t="shared" si="16"/>
        <v>◇</v>
      </c>
      <c r="R140" t="str">
        <f t="shared" si="16"/>
        <v>◇</v>
      </c>
      <c r="S140" t="str">
        <f t="shared" si="16"/>
        <v>◇</v>
      </c>
      <c r="T140" t="str">
        <f t="shared" si="16"/>
        <v>◇</v>
      </c>
      <c r="U140" t="str">
        <f t="shared" si="16"/>
        <v>◇</v>
      </c>
      <c r="V140" t="str">
        <f t="shared" si="16"/>
        <v>◇</v>
      </c>
      <c r="W140" t="str">
        <f t="shared" si="16"/>
        <v>◇</v>
      </c>
    </row>
    <row r="141" spans="4:23" ht="12.75">
      <c r="D141" t="str">
        <f t="shared" si="15"/>
        <v>□</v>
      </c>
      <c r="E141" t="str">
        <f t="shared" si="16"/>
        <v>□</v>
      </c>
      <c r="F141" t="str">
        <f t="shared" si="16"/>
        <v>□</v>
      </c>
      <c r="G141" t="str">
        <f t="shared" si="16"/>
        <v>□</v>
      </c>
      <c r="H141" t="str">
        <f t="shared" si="16"/>
        <v>□</v>
      </c>
      <c r="I141" t="str">
        <f t="shared" si="16"/>
        <v>▼</v>
      </c>
      <c r="J141" t="str">
        <f t="shared" si="16"/>
        <v>▼</v>
      </c>
      <c r="K141" t="str">
        <f t="shared" si="16"/>
        <v>▼</v>
      </c>
      <c r="L141" t="str">
        <f t="shared" si="16"/>
        <v>▼</v>
      </c>
      <c r="M141" t="str">
        <f t="shared" si="16"/>
        <v>▼</v>
      </c>
      <c r="N141" t="str">
        <f t="shared" si="16"/>
        <v>▼</v>
      </c>
      <c r="O141" t="str">
        <f t="shared" si="16"/>
        <v>▼</v>
      </c>
      <c r="P141" t="str">
        <f t="shared" si="16"/>
        <v>▼</v>
      </c>
      <c r="Q141" t="str">
        <f t="shared" si="16"/>
        <v>▼</v>
      </c>
      <c r="R141" t="str">
        <f t="shared" si="16"/>
        <v>□</v>
      </c>
      <c r="S141" t="str">
        <f t="shared" si="16"/>
        <v>□</v>
      </c>
      <c r="T141" t="str">
        <f t="shared" si="16"/>
        <v>□</v>
      </c>
      <c r="U141" t="str">
        <f t="shared" si="16"/>
        <v>□</v>
      </c>
      <c r="V141" t="str">
        <f t="shared" si="16"/>
        <v>□</v>
      </c>
      <c r="W141" t="str">
        <f t="shared" si="16"/>
        <v>□</v>
      </c>
    </row>
    <row r="142" spans="4:23" ht="12.75">
      <c r="D142" t="str">
        <f t="shared" si="15"/>
        <v>△</v>
      </c>
      <c r="E142" t="str">
        <f t="shared" si="16"/>
        <v>△</v>
      </c>
      <c r="F142" t="str">
        <f t="shared" si="16"/>
        <v>△</v>
      </c>
      <c r="G142" t="str">
        <f t="shared" si="16"/>
        <v>△</v>
      </c>
      <c r="H142" t="str">
        <f t="shared" si="16"/>
        <v>△</v>
      </c>
      <c r="I142" t="str">
        <f t="shared" si="16"/>
        <v>△</v>
      </c>
      <c r="J142" t="str">
        <f t="shared" si="16"/>
        <v>△</v>
      </c>
      <c r="K142" t="str">
        <f t="shared" si="16"/>
        <v>△</v>
      </c>
      <c r="L142" t="str">
        <f t="shared" si="16"/>
        <v>△</v>
      </c>
      <c r="M142" t="str">
        <f t="shared" si="16"/>
        <v>△</v>
      </c>
      <c r="N142" t="str">
        <f t="shared" si="16"/>
        <v>□</v>
      </c>
      <c r="O142" t="str">
        <f t="shared" si="16"/>
        <v>□</v>
      </c>
      <c r="P142" t="str">
        <f t="shared" si="16"/>
        <v>□</v>
      </c>
      <c r="Q142" t="str">
        <f t="shared" si="16"/>
        <v>□</v>
      </c>
      <c r="R142" t="str">
        <f t="shared" si="16"/>
        <v>▼</v>
      </c>
      <c r="S142" t="str">
        <f t="shared" si="16"/>
        <v>▼</v>
      </c>
      <c r="T142" t="str">
        <f t="shared" si="16"/>
        <v>▼</v>
      </c>
      <c r="U142" t="str">
        <f t="shared" si="16"/>
        <v>▼</v>
      </c>
      <c r="V142" t="str">
        <f t="shared" si="16"/>
        <v>▼</v>
      </c>
      <c r="W142" t="str">
        <f t="shared" si="16"/>
        <v>▼</v>
      </c>
    </row>
    <row r="143" spans="4:23" ht="12.75">
      <c r="D143" t="str">
        <f t="shared" si="15"/>
        <v>◇</v>
      </c>
      <c r="E143" t="str">
        <f t="shared" si="16"/>
        <v>◇</v>
      </c>
      <c r="F143" t="str">
        <f t="shared" si="16"/>
        <v>◇</v>
      </c>
      <c r="G143" t="str">
        <f t="shared" si="16"/>
        <v>▲</v>
      </c>
      <c r="H143" t="str">
        <f t="shared" si="16"/>
        <v>▲</v>
      </c>
      <c r="I143" t="str">
        <f t="shared" si="16"/>
        <v>▲</v>
      </c>
      <c r="J143" t="str">
        <f t="shared" si="16"/>
        <v>□</v>
      </c>
      <c r="K143" t="str">
        <f t="shared" si="16"/>
        <v>□</v>
      </c>
      <c r="L143" t="str">
        <f t="shared" si="16"/>
        <v>□</v>
      </c>
      <c r="M143" t="str">
        <f t="shared" si="16"/>
        <v>□</v>
      </c>
      <c r="N143" t="str">
        <f t="shared" si="16"/>
        <v>△</v>
      </c>
      <c r="O143" t="str">
        <f t="shared" si="16"/>
        <v>△</v>
      </c>
      <c r="P143" t="str">
        <f t="shared" si="16"/>
        <v>△</v>
      </c>
      <c r="Q143" t="str">
        <f t="shared" si="16"/>
        <v>□</v>
      </c>
      <c r="R143" t="str">
        <f t="shared" si="16"/>
        <v>△</v>
      </c>
      <c r="S143" t="str">
        <f t="shared" si="16"/>
        <v>□</v>
      </c>
      <c r="T143" t="str">
        <f t="shared" si="16"/>
        <v>□</v>
      </c>
      <c r="U143" t="str">
        <f t="shared" si="16"/>
        <v>□</v>
      </c>
      <c r="V143" t="str">
        <f t="shared" si="16"/>
        <v>□</v>
      </c>
      <c r="W143" t="str">
        <f t="shared" si="16"/>
        <v>□</v>
      </c>
    </row>
    <row r="144" spans="4:23" ht="12.75">
      <c r="D144" t="str">
        <f t="shared" si="15"/>
        <v>▲</v>
      </c>
      <c r="E144" t="str">
        <f t="shared" si="16"/>
        <v>▲</v>
      </c>
      <c r="F144" t="str">
        <f t="shared" si="16"/>
        <v>▲</v>
      </c>
      <c r="G144" t="str">
        <f t="shared" si="16"/>
        <v>◇</v>
      </c>
      <c r="H144" t="str">
        <f t="shared" si="16"/>
        <v>◇</v>
      </c>
      <c r="I144" t="str">
        <f t="shared" si="16"/>
        <v>■</v>
      </c>
      <c r="J144" t="str">
        <f t="shared" si="16"/>
        <v>▲</v>
      </c>
      <c r="K144" t="str">
        <f t="shared" si="16"/>
        <v>■</v>
      </c>
      <c r="L144" t="str">
        <f t="shared" si="16"/>
        <v>□</v>
      </c>
      <c r="M144" t="str">
        <f t="shared" si="16"/>
        <v>□</v>
      </c>
      <c r="N144" t="str">
        <f t="shared" si="16"/>
        <v>□</v>
      </c>
      <c r="O144" t="str">
        <f t="shared" si="16"/>
        <v>□</v>
      </c>
      <c r="P144" t="str">
        <f t="shared" si="16"/>
        <v>□</v>
      </c>
      <c r="Q144" t="str">
        <f t="shared" si="16"/>
        <v>△</v>
      </c>
      <c r="R144" t="str">
        <f t="shared" si="16"/>
        <v>□</v>
      </c>
      <c r="S144" t="str">
        <f t="shared" si="16"/>
        <v>△</v>
      </c>
      <c r="T144" t="str">
        <f t="shared" si="16"/>
        <v>△</v>
      </c>
      <c r="U144" t="str">
        <f t="shared" si="16"/>
        <v>△</v>
      </c>
      <c r="V144" t="str">
        <f t="shared" si="16"/>
        <v>△</v>
      </c>
      <c r="W144" t="str">
        <f t="shared" si="16"/>
        <v>△</v>
      </c>
    </row>
    <row r="145" spans="4:23" ht="12.75">
      <c r="D145" t="str">
        <f t="shared" si="15"/>
        <v>■</v>
      </c>
      <c r="E145" t="str">
        <f t="shared" si="16"/>
        <v>■</v>
      </c>
      <c r="F145" t="str">
        <f t="shared" si="16"/>
        <v>■</v>
      </c>
      <c r="G145" t="str">
        <f t="shared" si="16"/>
        <v>■</v>
      </c>
      <c r="H145" t="str">
        <f t="shared" si="16"/>
        <v>■</v>
      </c>
      <c r="I145" t="str">
        <f t="shared" si="16"/>
        <v>□</v>
      </c>
      <c r="J145" t="str">
        <f t="shared" si="16"/>
        <v>■</v>
      </c>
      <c r="K145" t="str">
        <f t="shared" si="16"/>
        <v>▲</v>
      </c>
      <c r="L145" t="str">
        <f t="shared" si="16"/>
        <v>■</v>
      </c>
      <c r="M145" t="str">
        <f t="shared" si="16"/>
        <v>▲</v>
      </c>
      <c r="N145" t="str">
        <f t="shared" si="16"/>
        <v>▲</v>
      </c>
      <c r="O145" t="str">
        <f t="shared" si="16"/>
        <v>▲</v>
      </c>
      <c r="P145" t="str">
        <f t="shared" si="16"/>
        <v>▲</v>
      </c>
      <c r="Q145" t="str">
        <f t="shared" si="16"/>
        <v>▲</v>
      </c>
      <c r="R145" t="str">
        <f t="shared" si="16"/>
        <v>▲</v>
      </c>
      <c r="S145" t="str">
        <f t="shared" si="16"/>
        <v>▲</v>
      </c>
      <c r="T145" t="str">
        <f t="shared" si="16"/>
        <v>▲</v>
      </c>
      <c r="U145" t="str">
        <f t="shared" si="16"/>
        <v>▲</v>
      </c>
      <c r="V145" t="str">
        <f t="shared" si="16"/>
        <v>▲</v>
      </c>
      <c r="W145" t="str">
        <f t="shared" si="16"/>
        <v>▲</v>
      </c>
    </row>
    <row r="146" spans="4:23" ht="12.75">
      <c r="D146" t="str">
        <f t="shared" si="15"/>
        <v>□</v>
      </c>
      <c r="E146" t="str">
        <f t="shared" si="16"/>
        <v>□</v>
      </c>
      <c r="F146" t="str">
        <f t="shared" si="16"/>
        <v>□</v>
      </c>
      <c r="G146" t="str">
        <f t="shared" si="16"/>
        <v>□</v>
      </c>
      <c r="H146" t="str">
        <f t="shared" si="16"/>
        <v>□</v>
      </c>
      <c r="I146" t="str">
        <f t="shared" si="16"/>
        <v>◇</v>
      </c>
      <c r="J146" t="str">
        <f t="shared" si="16"/>
        <v>□</v>
      </c>
      <c r="K146" t="str">
        <f t="shared" si="16"/>
        <v>□</v>
      </c>
      <c r="L146" t="str">
        <f t="shared" si="16"/>
        <v>▲</v>
      </c>
      <c r="M146" t="str">
        <f t="shared" si="16"/>
        <v>■</v>
      </c>
      <c r="N146" t="str">
        <f t="shared" si="16"/>
        <v>■</v>
      </c>
      <c r="O146" t="str">
        <f t="shared" si="16"/>
        <v>■</v>
      </c>
      <c r="P146" t="str">
        <f t="shared" si="16"/>
        <v>■</v>
      </c>
      <c r="Q146" t="str">
        <f t="shared" si="16"/>
        <v>■</v>
      </c>
      <c r="R146" t="str">
        <f t="shared" si="16"/>
        <v>■</v>
      </c>
      <c r="S146" t="str">
        <f t="shared" si="16"/>
        <v>■</v>
      </c>
      <c r="T146" t="str">
        <f t="shared" si="16"/>
        <v>■</v>
      </c>
      <c r="U146" t="str">
        <f t="shared" si="16"/>
        <v>■</v>
      </c>
      <c r="V146" t="str">
        <f t="shared" si="16"/>
        <v>■</v>
      </c>
      <c r="W146" t="str">
        <f t="shared" si="16"/>
        <v>■</v>
      </c>
    </row>
    <row r="147" spans="4:23" ht="12.75">
      <c r="D147" t="str">
        <f t="shared" si="15"/>
        <v>□</v>
      </c>
      <c r="E147" t="str">
        <f t="shared" si="16"/>
        <v>□</v>
      </c>
      <c r="F147" t="str">
        <f t="shared" si="16"/>
        <v>□</v>
      </c>
      <c r="G147" t="str">
        <f t="shared" si="16"/>
        <v>□</v>
      </c>
      <c r="H147" t="str">
        <f t="shared" si="16"/>
        <v>□</v>
      </c>
      <c r="I147" t="str">
        <f t="shared" si="16"/>
        <v>□</v>
      </c>
      <c r="J147" t="str">
        <f t="shared" si="16"/>
        <v>◇</v>
      </c>
      <c r="K147" t="str">
        <f t="shared" si="16"/>
        <v>◇</v>
      </c>
      <c r="L147" t="str">
        <f t="shared" si="16"/>
        <v>◇</v>
      </c>
      <c r="M147" t="str">
        <f t="shared" si="16"/>
        <v>◇</v>
      </c>
      <c r="N147" t="str">
        <f t="shared" si="16"/>
        <v>◇</v>
      </c>
      <c r="O147" t="str">
        <f t="shared" si="16"/>
        <v>◇</v>
      </c>
      <c r="P147" t="str">
        <f t="shared" si="16"/>
        <v>◇</v>
      </c>
      <c r="Q147" t="str">
        <f t="shared" si="16"/>
        <v>◇</v>
      </c>
      <c r="R147" t="str">
        <f t="shared" si="16"/>
        <v>◇</v>
      </c>
      <c r="S147" t="str">
        <f t="shared" si="16"/>
        <v>◇</v>
      </c>
      <c r="T147" t="str">
        <f t="shared" si="16"/>
        <v>◇</v>
      </c>
      <c r="U147" t="str">
        <f t="shared" si="16"/>
        <v>◇</v>
      </c>
      <c r="V147" t="str">
        <f t="shared" si="16"/>
        <v>◇</v>
      </c>
      <c r="W147" t="str">
        <f t="shared" si="16"/>
        <v>◇</v>
      </c>
    </row>
    <row r="148" spans="4:23" ht="12.75">
      <c r="D148" t="str">
        <f t="shared" si="15"/>
        <v>□</v>
      </c>
      <c r="E148" t="str">
        <f t="shared" si="16"/>
        <v>□</v>
      </c>
      <c r="F148" t="str">
        <f t="shared" si="16"/>
        <v>□</v>
      </c>
      <c r="G148" t="str">
        <f t="shared" si="16"/>
        <v>□</v>
      </c>
      <c r="H148" t="str">
        <f t="shared" si="16"/>
        <v>□</v>
      </c>
      <c r="I148" t="str">
        <f t="shared" si="16"/>
        <v>□</v>
      </c>
      <c r="J148" t="str">
        <f t="shared" si="16"/>
        <v>□</v>
      </c>
      <c r="K148" t="str">
        <f t="shared" si="16"/>
        <v>□</v>
      </c>
      <c r="L148" t="str">
        <f t="shared" si="16"/>
        <v>□</v>
      </c>
      <c r="M148" t="str">
        <f t="shared" si="16"/>
        <v>□</v>
      </c>
      <c r="N148" t="str">
        <f t="shared" si="16"/>
        <v>□</v>
      </c>
      <c r="O148" t="str">
        <f t="shared" si="16"/>
        <v>□</v>
      </c>
      <c r="P148" t="str">
        <f t="shared" si="16"/>
        <v>□</v>
      </c>
      <c r="Q148" t="str">
        <f t="shared" si="16"/>
        <v>□</v>
      </c>
      <c r="R148" t="str">
        <f t="shared" si="16"/>
        <v>□</v>
      </c>
      <c r="S148" t="str">
        <f t="shared" si="16"/>
        <v>□</v>
      </c>
      <c r="T148" t="str">
        <f t="shared" si="16"/>
        <v>□</v>
      </c>
      <c r="U148" t="str">
        <f t="shared" si="16"/>
        <v>□</v>
      </c>
      <c r="V148" t="str">
        <f t="shared" si="16"/>
        <v>□</v>
      </c>
      <c r="W148" t="str">
        <f t="shared" si="16"/>
        <v>□</v>
      </c>
    </row>
    <row r="149" spans="4:23" ht="12.75">
      <c r="D149" t="str">
        <f t="shared" si="15"/>
        <v>▲</v>
      </c>
      <c r="E149" t="str">
        <f t="shared" si="16"/>
        <v>▲</v>
      </c>
      <c r="F149" t="str">
        <f t="shared" si="16"/>
        <v>▲</v>
      </c>
      <c r="G149" t="str">
        <f t="shared" si="16"/>
        <v>▲</v>
      </c>
      <c r="H149" t="str">
        <f t="shared" si="16"/>
        <v>□</v>
      </c>
      <c r="I149" t="str">
        <f aca="true" t="shared" si="18" ref="I149:W149">RIGHT(I132,1)</f>
        <v>△</v>
      </c>
      <c r="J149" t="str">
        <f t="shared" si="18"/>
        <v>△</v>
      </c>
      <c r="K149" t="str">
        <f t="shared" si="18"/>
        <v>□</v>
      </c>
      <c r="L149" t="str">
        <f t="shared" si="18"/>
        <v>△</v>
      </c>
      <c r="M149" t="str">
        <f t="shared" si="18"/>
        <v>△</v>
      </c>
      <c r="N149" t="str">
        <f t="shared" si="18"/>
        <v>△</v>
      </c>
      <c r="O149" t="str">
        <f t="shared" si="18"/>
        <v>△</v>
      </c>
      <c r="P149" t="str">
        <f t="shared" si="18"/>
        <v>□</v>
      </c>
      <c r="Q149" t="str">
        <f t="shared" si="18"/>
        <v>□</v>
      </c>
      <c r="R149" t="str">
        <f t="shared" si="18"/>
        <v>□</v>
      </c>
      <c r="S149" t="str">
        <f t="shared" si="18"/>
        <v>□</v>
      </c>
      <c r="T149" t="str">
        <f t="shared" si="18"/>
        <v>□</v>
      </c>
      <c r="U149" t="str">
        <f t="shared" si="18"/>
        <v>□</v>
      </c>
      <c r="V149" t="str">
        <f t="shared" si="18"/>
        <v>□</v>
      </c>
      <c r="W149" t="str">
        <f t="shared" si="18"/>
        <v>□</v>
      </c>
    </row>
    <row r="152" spans="2:23" ht="12.75">
      <c r="B152" t="s">
        <v>188</v>
      </c>
      <c r="D152">
        <f>COUNTIF(D$135:D$149,"□")</f>
        <v>5</v>
      </c>
      <c r="E152">
        <f aca="true" t="shared" si="19" ref="E152:W152">COUNTIF(E$135:E$149,"□")</f>
        <v>5</v>
      </c>
      <c r="F152">
        <f t="shared" si="19"/>
        <v>5</v>
      </c>
      <c r="G152">
        <f t="shared" si="19"/>
        <v>5</v>
      </c>
      <c r="H152">
        <f t="shared" si="19"/>
        <v>6</v>
      </c>
      <c r="I152">
        <f t="shared" si="19"/>
        <v>5</v>
      </c>
      <c r="J152">
        <f t="shared" si="19"/>
        <v>5</v>
      </c>
      <c r="K152">
        <f t="shared" si="19"/>
        <v>6</v>
      </c>
      <c r="L152">
        <f t="shared" si="19"/>
        <v>5</v>
      </c>
      <c r="M152">
        <f t="shared" si="19"/>
        <v>5</v>
      </c>
      <c r="N152">
        <f t="shared" si="19"/>
        <v>5</v>
      </c>
      <c r="O152">
        <f t="shared" si="19"/>
        <v>5</v>
      </c>
      <c r="P152">
        <f t="shared" si="19"/>
        <v>6</v>
      </c>
      <c r="Q152">
        <f t="shared" si="19"/>
        <v>6</v>
      </c>
      <c r="R152">
        <f t="shared" si="19"/>
        <v>6</v>
      </c>
      <c r="S152">
        <f t="shared" si="19"/>
        <v>6</v>
      </c>
      <c r="T152">
        <f t="shared" si="19"/>
        <v>6</v>
      </c>
      <c r="U152">
        <f t="shared" si="19"/>
        <v>6</v>
      </c>
      <c r="V152">
        <f t="shared" si="19"/>
        <v>6</v>
      </c>
      <c r="W152">
        <f t="shared" si="19"/>
        <v>6</v>
      </c>
    </row>
    <row r="153" spans="2:23" ht="12.75">
      <c r="B153" t="s">
        <v>189</v>
      </c>
      <c r="D153">
        <f>COUNTIF(D$135:D$149,"◇")</f>
        <v>2</v>
      </c>
      <c r="E153">
        <f aca="true" t="shared" si="20" ref="E153:W153">COUNTIF(E$135:E$149,"◇")</f>
        <v>2</v>
      </c>
      <c r="F153">
        <f t="shared" si="20"/>
        <v>2</v>
      </c>
      <c r="G153">
        <f t="shared" si="20"/>
        <v>2</v>
      </c>
      <c r="H153">
        <f t="shared" si="20"/>
        <v>2</v>
      </c>
      <c r="I153">
        <f t="shared" si="20"/>
        <v>2</v>
      </c>
      <c r="J153">
        <f t="shared" si="20"/>
        <v>2</v>
      </c>
      <c r="K153">
        <f t="shared" si="20"/>
        <v>2</v>
      </c>
      <c r="L153">
        <f t="shared" si="20"/>
        <v>2</v>
      </c>
      <c r="M153">
        <f t="shared" si="20"/>
        <v>2</v>
      </c>
      <c r="N153">
        <f t="shared" si="20"/>
        <v>2</v>
      </c>
      <c r="O153">
        <f t="shared" si="20"/>
        <v>2</v>
      </c>
      <c r="P153">
        <f t="shared" si="20"/>
        <v>2</v>
      </c>
      <c r="Q153">
        <f t="shared" si="20"/>
        <v>2</v>
      </c>
      <c r="R153">
        <f t="shared" si="20"/>
        <v>2</v>
      </c>
      <c r="S153">
        <f t="shared" si="20"/>
        <v>2</v>
      </c>
      <c r="T153">
        <f t="shared" si="20"/>
        <v>2</v>
      </c>
      <c r="U153">
        <f t="shared" si="20"/>
        <v>2</v>
      </c>
      <c r="V153">
        <f t="shared" si="20"/>
        <v>2</v>
      </c>
      <c r="W153">
        <f t="shared" si="20"/>
        <v>2</v>
      </c>
    </row>
    <row r="154" spans="2:23" ht="12.75">
      <c r="B154" t="s">
        <v>190</v>
      </c>
      <c r="D154">
        <f>COUNTIF(D$135:D$149,"△")</f>
        <v>2</v>
      </c>
      <c r="E154">
        <f aca="true" t="shared" si="21" ref="E154:W154">COUNTIF(E$135:E$149,"△")</f>
        <v>2</v>
      </c>
      <c r="F154">
        <f t="shared" si="21"/>
        <v>2</v>
      </c>
      <c r="G154">
        <f t="shared" si="21"/>
        <v>2</v>
      </c>
      <c r="H154">
        <f t="shared" si="21"/>
        <v>2</v>
      </c>
      <c r="I154">
        <f t="shared" si="21"/>
        <v>3</v>
      </c>
      <c r="J154">
        <f t="shared" si="21"/>
        <v>3</v>
      </c>
      <c r="K154">
        <f t="shared" si="21"/>
        <v>2</v>
      </c>
      <c r="L154">
        <f t="shared" si="21"/>
        <v>3</v>
      </c>
      <c r="M154">
        <f t="shared" si="21"/>
        <v>3</v>
      </c>
      <c r="N154">
        <f t="shared" si="21"/>
        <v>3</v>
      </c>
      <c r="O154">
        <f t="shared" si="21"/>
        <v>3</v>
      </c>
      <c r="P154">
        <f t="shared" si="21"/>
        <v>2</v>
      </c>
      <c r="Q154">
        <f t="shared" si="21"/>
        <v>2</v>
      </c>
      <c r="R154">
        <f t="shared" si="21"/>
        <v>2</v>
      </c>
      <c r="S154">
        <f t="shared" si="21"/>
        <v>2</v>
      </c>
      <c r="T154">
        <f t="shared" si="21"/>
        <v>2</v>
      </c>
      <c r="U154">
        <f t="shared" si="21"/>
        <v>2</v>
      </c>
      <c r="V154">
        <f t="shared" si="21"/>
        <v>2</v>
      </c>
      <c r="W154">
        <f t="shared" si="21"/>
        <v>2</v>
      </c>
    </row>
    <row r="155" spans="2:23" ht="12.75">
      <c r="B155" t="s">
        <v>191</v>
      </c>
      <c r="D155">
        <f>COUNTIF(D$135:D$149,"■")</f>
        <v>3</v>
      </c>
      <c r="E155">
        <f aca="true" t="shared" si="22" ref="E155:W155">COUNTIF(E$135:E$149,"■")</f>
        <v>3</v>
      </c>
      <c r="F155">
        <f t="shared" si="22"/>
        <v>3</v>
      </c>
      <c r="G155">
        <f t="shared" si="22"/>
        <v>3</v>
      </c>
      <c r="H155">
        <f t="shared" si="22"/>
        <v>3</v>
      </c>
      <c r="I155">
        <f t="shared" si="22"/>
        <v>3</v>
      </c>
      <c r="J155">
        <f t="shared" si="22"/>
        <v>3</v>
      </c>
      <c r="K155">
        <f t="shared" si="22"/>
        <v>3</v>
      </c>
      <c r="L155">
        <f t="shared" si="22"/>
        <v>3</v>
      </c>
      <c r="M155">
        <f t="shared" si="22"/>
        <v>3</v>
      </c>
      <c r="N155">
        <f t="shared" si="22"/>
        <v>3</v>
      </c>
      <c r="O155">
        <f t="shared" si="22"/>
        <v>3</v>
      </c>
      <c r="P155">
        <f t="shared" si="22"/>
        <v>3</v>
      </c>
      <c r="Q155">
        <f t="shared" si="22"/>
        <v>3</v>
      </c>
      <c r="R155">
        <f t="shared" si="22"/>
        <v>3</v>
      </c>
      <c r="S155">
        <f t="shared" si="22"/>
        <v>3</v>
      </c>
      <c r="T155">
        <f t="shared" si="22"/>
        <v>3</v>
      </c>
      <c r="U155">
        <f t="shared" si="22"/>
        <v>3</v>
      </c>
      <c r="V155">
        <f t="shared" si="22"/>
        <v>3</v>
      </c>
      <c r="W155">
        <f t="shared" si="22"/>
        <v>3</v>
      </c>
    </row>
    <row r="156" spans="2:23" ht="12.75">
      <c r="B156" t="s">
        <v>192</v>
      </c>
      <c r="D156">
        <f>COUNTIF(D$135:D$149,"▲")</f>
        <v>2</v>
      </c>
      <c r="E156">
        <f aca="true" t="shared" si="23" ref="E156:W156">COUNTIF(E$135:E$149,"▲")</f>
        <v>2</v>
      </c>
      <c r="F156">
        <f t="shared" si="23"/>
        <v>2</v>
      </c>
      <c r="G156">
        <f t="shared" si="23"/>
        <v>2</v>
      </c>
      <c r="H156">
        <f t="shared" si="23"/>
        <v>1</v>
      </c>
      <c r="I156">
        <f t="shared" si="23"/>
        <v>1</v>
      </c>
      <c r="J156">
        <f t="shared" si="23"/>
        <v>1</v>
      </c>
      <c r="K156">
        <f t="shared" si="23"/>
        <v>1</v>
      </c>
      <c r="L156">
        <f t="shared" si="23"/>
        <v>1</v>
      </c>
      <c r="M156">
        <f t="shared" si="23"/>
        <v>1</v>
      </c>
      <c r="N156">
        <f t="shared" si="23"/>
        <v>1</v>
      </c>
      <c r="O156">
        <f t="shared" si="23"/>
        <v>1</v>
      </c>
      <c r="P156">
        <f t="shared" si="23"/>
        <v>1</v>
      </c>
      <c r="Q156">
        <f t="shared" si="23"/>
        <v>1</v>
      </c>
      <c r="R156">
        <f t="shared" si="23"/>
        <v>1</v>
      </c>
      <c r="S156">
        <f t="shared" si="23"/>
        <v>1</v>
      </c>
      <c r="T156">
        <f t="shared" si="23"/>
        <v>1</v>
      </c>
      <c r="U156">
        <f t="shared" si="23"/>
        <v>1</v>
      </c>
      <c r="V156">
        <f t="shared" si="23"/>
        <v>1</v>
      </c>
      <c r="W156">
        <f t="shared" si="23"/>
        <v>1</v>
      </c>
    </row>
    <row r="157" spans="2:23" ht="12.75">
      <c r="B157" t="s">
        <v>193</v>
      </c>
      <c r="D157">
        <f>COUNTIF(D$135:D$149,"▼")</f>
        <v>1</v>
      </c>
      <c r="E157">
        <f aca="true" t="shared" si="24" ref="E157:W157">COUNTIF(E$135:E$149,"▼")</f>
        <v>1</v>
      </c>
      <c r="F157">
        <f t="shared" si="24"/>
        <v>1</v>
      </c>
      <c r="G157">
        <f t="shared" si="24"/>
        <v>1</v>
      </c>
      <c r="H157">
        <f t="shared" si="24"/>
        <v>1</v>
      </c>
      <c r="I157">
        <f t="shared" si="24"/>
        <v>1</v>
      </c>
      <c r="J157">
        <f t="shared" si="24"/>
        <v>1</v>
      </c>
      <c r="K157">
        <f t="shared" si="24"/>
        <v>1</v>
      </c>
      <c r="L157">
        <f t="shared" si="24"/>
        <v>1</v>
      </c>
      <c r="M157">
        <f t="shared" si="24"/>
        <v>1</v>
      </c>
      <c r="N157">
        <f t="shared" si="24"/>
        <v>1</v>
      </c>
      <c r="O157">
        <f t="shared" si="24"/>
        <v>1</v>
      </c>
      <c r="P157">
        <f t="shared" si="24"/>
        <v>1</v>
      </c>
      <c r="Q157">
        <f t="shared" si="24"/>
        <v>1</v>
      </c>
      <c r="R157">
        <f t="shared" si="24"/>
        <v>1</v>
      </c>
      <c r="S157">
        <f t="shared" si="24"/>
        <v>1</v>
      </c>
      <c r="T157">
        <f t="shared" si="24"/>
        <v>1</v>
      </c>
      <c r="U157">
        <f t="shared" si="24"/>
        <v>1</v>
      </c>
      <c r="V157">
        <f t="shared" si="24"/>
        <v>1</v>
      </c>
      <c r="W157">
        <f t="shared" si="24"/>
        <v>1</v>
      </c>
    </row>
    <row r="159" spans="4:23" ht="12.75">
      <c r="D159">
        <f>SUM(D152:D157)</f>
        <v>15</v>
      </c>
      <c r="E159">
        <f aca="true" t="shared" si="25" ref="E159:W159">SUM(E152:E157)</f>
        <v>15</v>
      </c>
      <c r="F159">
        <f t="shared" si="25"/>
        <v>15</v>
      </c>
      <c r="G159">
        <f t="shared" si="25"/>
        <v>15</v>
      </c>
      <c r="H159">
        <f t="shared" si="25"/>
        <v>15</v>
      </c>
      <c r="I159">
        <f t="shared" si="25"/>
        <v>15</v>
      </c>
      <c r="J159">
        <f t="shared" si="25"/>
        <v>15</v>
      </c>
      <c r="K159">
        <f t="shared" si="25"/>
        <v>15</v>
      </c>
      <c r="L159">
        <f t="shared" si="25"/>
        <v>15</v>
      </c>
      <c r="M159">
        <f t="shared" si="25"/>
        <v>15</v>
      </c>
      <c r="N159">
        <f t="shared" si="25"/>
        <v>15</v>
      </c>
      <c r="O159">
        <f t="shared" si="25"/>
        <v>15</v>
      </c>
      <c r="P159">
        <f t="shared" si="25"/>
        <v>15</v>
      </c>
      <c r="Q159">
        <f t="shared" si="25"/>
        <v>15</v>
      </c>
      <c r="R159">
        <f t="shared" si="25"/>
        <v>15</v>
      </c>
      <c r="S159">
        <f t="shared" si="25"/>
        <v>15</v>
      </c>
      <c r="T159">
        <f t="shared" si="25"/>
        <v>15</v>
      </c>
      <c r="U159">
        <f t="shared" si="25"/>
        <v>15</v>
      </c>
      <c r="V159">
        <f t="shared" si="25"/>
        <v>15</v>
      </c>
      <c r="W159">
        <f t="shared" si="25"/>
        <v>15</v>
      </c>
    </row>
  </sheetData>
  <sheetProtection/>
  <mergeCells count="2">
    <mergeCell ref="A55:B55"/>
    <mergeCell ref="A4:C5"/>
  </mergeCells>
  <conditionalFormatting sqref="D68:W114">
    <cfRule type="cellIs" priority="2" dxfId="0" operator="lessThan" stopIfTrue="1">
      <formula>16</formula>
    </cfRule>
  </conditionalFormatting>
  <conditionalFormatting sqref="D118:W132">
    <cfRule type="cellIs" priority="1" dxfId="1" operator="equal" stopIfTrue="1">
      <formula>"福岡県▼"</formula>
    </cfRule>
    <cfRule type="cellIs" priority="3" dxfId="0" operator="equal" stopIfTrue="1">
      <formula>"福岡県"</formula>
    </cfRule>
  </conditionalFormatting>
  <printOptions/>
  <pageMargins left="1.04" right="0.44999999999999996" top="0.51" bottom="0.55" header="0.511811023622047" footer="0.27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3.125" style="0" customWidth="1"/>
    <col min="2" max="2" width="15.00390625" style="0" customWidth="1"/>
    <col min="3" max="3" width="1.00390625" style="0" customWidth="1"/>
    <col min="4" max="4" width="13.125" style="0" customWidth="1"/>
    <col min="5" max="5" width="13.50390625" style="0" customWidth="1"/>
    <col min="6" max="23" width="13.125" style="0" customWidth="1"/>
    <col min="24" max="24" width="3.125" style="0" customWidth="1"/>
  </cols>
  <sheetData>
    <row r="1" ht="15.75">
      <c r="F1" s="1" t="s">
        <v>127</v>
      </c>
    </row>
    <row r="2" ht="12.75">
      <c r="X2" s="2" t="s">
        <v>0</v>
      </c>
    </row>
    <row r="3" spans="20:24" ht="12.75">
      <c r="T3" s="3" t="s">
        <v>130</v>
      </c>
      <c r="X3" s="40" t="s">
        <v>131</v>
      </c>
    </row>
    <row r="4" spans="1:24" ht="15.75" customHeight="1">
      <c r="A4" s="69" t="s">
        <v>3</v>
      </c>
      <c r="B4" s="70"/>
      <c r="C4" s="71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42" t="s">
        <v>13</v>
      </c>
      <c r="N4" s="3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6"/>
    </row>
    <row r="5" spans="1:24" ht="12.75">
      <c r="A5" s="72"/>
      <c r="B5" s="73"/>
      <c r="C5" s="74"/>
      <c r="D5" s="7">
        <v>1955</v>
      </c>
      <c r="E5" s="7">
        <v>1956</v>
      </c>
      <c r="F5" s="7">
        <v>1957</v>
      </c>
      <c r="G5" s="7">
        <v>1958</v>
      </c>
      <c r="H5" s="7">
        <v>1959</v>
      </c>
      <c r="I5" s="7">
        <v>1960</v>
      </c>
      <c r="J5" s="7">
        <v>1961</v>
      </c>
      <c r="K5" s="7">
        <v>1962</v>
      </c>
      <c r="L5" s="7">
        <v>1963</v>
      </c>
      <c r="M5" s="8">
        <v>1964</v>
      </c>
      <c r="N5" s="41">
        <v>1965</v>
      </c>
      <c r="O5" s="7">
        <v>1966</v>
      </c>
      <c r="P5" s="7">
        <v>1967</v>
      </c>
      <c r="Q5" s="7">
        <v>1968</v>
      </c>
      <c r="R5" s="7">
        <v>1969</v>
      </c>
      <c r="S5" s="7">
        <v>1970</v>
      </c>
      <c r="T5" s="7">
        <v>1971</v>
      </c>
      <c r="U5" s="7">
        <v>1972</v>
      </c>
      <c r="V5" s="7">
        <v>1973</v>
      </c>
      <c r="W5" s="7">
        <v>1974</v>
      </c>
      <c r="X5" s="8"/>
    </row>
    <row r="6" spans="1:24" ht="3" customHeight="1">
      <c r="A6" s="9"/>
      <c r="B6" s="10"/>
      <c r="C6" s="11"/>
      <c r="D6" s="10"/>
      <c r="M6" s="11"/>
      <c r="X6" s="12"/>
    </row>
    <row r="7" spans="1:24" ht="9.75" customHeight="1">
      <c r="A7" s="13" t="s">
        <v>24</v>
      </c>
      <c r="B7" s="14" t="s">
        <v>25</v>
      </c>
      <c r="C7" s="15"/>
      <c r="D7" s="16" t="s">
        <v>129</v>
      </c>
      <c r="E7" s="36">
        <v>2.5427420103442273</v>
      </c>
      <c r="F7" s="36">
        <v>19.59844018383548</v>
      </c>
      <c r="G7" s="36">
        <v>5.764147391383673</v>
      </c>
      <c r="H7" s="36">
        <v>10.882569904982802</v>
      </c>
      <c r="I7" s="36">
        <v>11.512612968942122</v>
      </c>
      <c r="J7" s="36">
        <v>14.617445182354459</v>
      </c>
      <c r="K7" s="36">
        <v>10.303617278307868</v>
      </c>
      <c r="L7" s="36">
        <v>19.255004707136308</v>
      </c>
      <c r="M7" s="47">
        <v>8.229102173277525</v>
      </c>
      <c r="N7" s="36">
        <v>13.747654686125841</v>
      </c>
      <c r="O7" s="36">
        <v>13.160383883175172</v>
      </c>
      <c r="P7" s="36">
        <v>20.75484229722693</v>
      </c>
      <c r="Q7" s="36">
        <v>13.66389121314431</v>
      </c>
      <c r="R7" s="36">
        <v>12.190986075004503</v>
      </c>
      <c r="S7" s="36">
        <v>17.00049463926665</v>
      </c>
      <c r="T7" s="36">
        <v>6.965102913130039</v>
      </c>
      <c r="U7" s="36">
        <v>20.76635123392741</v>
      </c>
      <c r="V7" s="36">
        <v>31.85964456356146</v>
      </c>
      <c r="W7" s="36">
        <v>20.07752205706285</v>
      </c>
      <c r="X7" s="18" t="s">
        <v>24</v>
      </c>
    </row>
    <row r="8" spans="1:24" ht="9.75" customHeight="1">
      <c r="A8" s="13" t="s">
        <v>26</v>
      </c>
      <c r="B8" s="14" t="s">
        <v>27</v>
      </c>
      <c r="C8" s="15"/>
      <c r="D8" s="16" t="s">
        <v>128</v>
      </c>
      <c r="E8" s="36">
        <v>12.71877655055225</v>
      </c>
      <c r="F8" s="36">
        <v>8.39892752156264</v>
      </c>
      <c r="G8" s="36">
        <v>7.142218557847997</v>
      </c>
      <c r="H8" s="36">
        <v>11.064445247962624</v>
      </c>
      <c r="I8" s="36">
        <v>9.738465519688134</v>
      </c>
      <c r="J8" s="36">
        <v>13.888740976273965</v>
      </c>
      <c r="K8" s="36">
        <v>19.035246498393633</v>
      </c>
      <c r="L8" s="36">
        <v>15.04466490101899</v>
      </c>
      <c r="M8" s="47">
        <v>12.979690578847752</v>
      </c>
      <c r="N8" s="36">
        <v>15.242617855292707</v>
      </c>
      <c r="O8" s="36">
        <v>12.853814225991584</v>
      </c>
      <c r="P8" s="36">
        <v>18.37808411975</v>
      </c>
      <c r="Q8" s="36">
        <v>14.75070591963032</v>
      </c>
      <c r="R8" s="36">
        <v>14.903526605935014</v>
      </c>
      <c r="S8" s="36">
        <v>16.72507879257033</v>
      </c>
      <c r="T8" s="36">
        <v>10.070745736216608</v>
      </c>
      <c r="U8" s="36">
        <v>17.369095345134085</v>
      </c>
      <c r="V8" s="36">
        <v>23.59930388279959</v>
      </c>
      <c r="W8" s="36">
        <v>27.091451176557186</v>
      </c>
      <c r="X8" s="18" t="s">
        <v>26</v>
      </c>
    </row>
    <row r="9" spans="1:24" ht="9.75" customHeight="1">
      <c r="A9" s="13" t="s">
        <v>28</v>
      </c>
      <c r="B9" s="14" t="s">
        <v>29</v>
      </c>
      <c r="C9" s="15"/>
      <c r="D9" s="16" t="s">
        <v>128</v>
      </c>
      <c r="E9" s="36">
        <v>10.254068308998512</v>
      </c>
      <c r="F9" s="36">
        <v>9.36573868807318</v>
      </c>
      <c r="G9" s="36">
        <v>1.7453831628135248</v>
      </c>
      <c r="H9" s="36">
        <v>13.561010391217266</v>
      </c>
      <c r="I9" s="36">
        <v>12.97298295507008</v>
      </c>
      <c r="J9" s="36">
        <v>16.395318425526355</v>
      </c>
      <c r="K9" s="36">
        <v>18.36853635929556</v>
      </c>
      <c r="L9" s="36">
        <v>16.07275272733743</v>
      </c>
      <c r="M9" s="47">
        <v>13.15615976286</v>
      </c>
      <c r="N9" s="36">
        <v>14.647685032541887</v>
      </c>
      <c r="O9" s="36">
        <v>13.135543141688785</v>
      </c>
      <c r="P9" s="36">
        <v>18.21394869437742</v>
      </c>
      <c r="Q9" s="36">
        <v>18.086648128947118</v>
      </c>
      <c r="R9" s="36">
        <v>12.71870089051859</v>
      </c>
      <c r="S9" s="36">
        <v>16.505118638216516</v>
      </c>
      <c r="T9" s="36">
        <v>6.086110842018684</v>
      </c>
      <c r="U9" s="36">
        <v>21.082467027870976</v>
      </c>
      <c r="V9" s="36">
        <v>26.444292626373752</v>
      </c>
      <c r="W9" s="36">
        <v>22.789526557257417</v>
      </c>
      <c r="X9" s="18" t="s">
        <v>28</v>
      </c>
    </row>
    <row r="10" spans="1:24" ht="9.75" customHeight="1">
      <c r="A10" s="13" t="s">
        <v>30</v>
      </c>
      <c r="B10" s="14" t="s">
        <v>31</v>
      </c>
      <c r="C10" s="15"/>
      <c r="D10" s="16" t="s">
        <v>128</v>
      </c>
      <c r="E10" s="36">
        <v>7.177950661842786</v>
      </c>
      <c r="F10" s="36">
        <v>11.701013486296176</v>
      </c>
      <c r="G10" s="36">
        <v>1.6227912008654783</v>
      </c>
      <c r="H10" s="36">
        <v>14.338537970191624</v>
      </c>
      <c r="I10" s="36">
        <v>14.874335052730231</v>
      </c>
      <c r="J10" s="36">
        <v>17.214939535084767</v>
      </c>
      <c r="K10" s="36">
        <v>15.447274403595728</v>
      </c>
      <c r="L10" s="36">
        <v>16.639913110839586</v>
      </c>
      <c r="M10" s="47">
        <v>12.647121250504952</v>
      </c>
      <c r="N10" s="36">
        <v>13.733820798726029</v>
      </c>
      <c r="O10" s="36">
        <v>11.969057289439931</v>
      </c>
      <c r="P10" s="36">
        <v>18.501645455131225</v>
      </c>
      <c r="Q10" s="36">
        <v>18.316380062066912</v>
      </c>
      <c r="R10" s="36">
        <v>17.392466209258345</v>
      </c>
      <c r="S10" s="36">
        <v>18.737095763930768</v>
      </c>
      <c r="T10" s="36">
        <v>13.52346063436822</v>
      </c>
      <c r="U10" s="36">
        <v>20.830572502990293</v>
      </c>
      <c r="V10" s="36">
        <v>29.21702298883318</v>
      </c>
      <c r="W10" s="36">
        <v>21.747038127329006</v>
      </c>
      <c r="X10" s="18" t="s">
        <v>30</v>
      </c>
    </row>
    <row r="11" spans="1:24" ht="9.75" customHeight="1">
      <c r="A11" s="13" t="s">
        <v>32</v>
      </c>
      <c r="B11" s="14" t="s">
        <v>33</v>
      </c>
      <c r="C11" s="15"/>
      <c r="D11" s="16" t="s">
        <v>128</v>
      </c>
      <c r="E11" s="36">
        <v>7.757720266292495</v>
      </c>
      <c r="F11" s="36">
        <v>9.035991227383107</v>
      </c>
      <c r="G11" s="36">
        <v>-0.03771382391235534</v>
      </c>
      <c r="H11" s="36">
        <v>9.392488524383992</v>
      </c>
      <c r="I11" s="36">
        <v>13.61893265669778</v>
      </c>
      <c r="J11" s="36">
        <v>15.592206065161449</v>
      </c>
      <c r="K11" s="36">
        <v>14.04294163988547</v>
      </c>
      <c r="L11" s="36">
        <v>13.213960679393423</v>
      </c>
      <c r="M11" s="47">
        <v>17.951089588377727</v>
      </c>
      <c r="N11" s="36">
        <v>12.93760700253317</v>
      </c>
      <c r="O11" s="36">
        <v>16.688175482857773</v>
      </c>
      <c r="P11" s="36">
        <v>17.62937439834012</v>
      </c>
      <c r="Q11" s="36">
        <v>15.843739654373309</v>
      </c>
      <c r="R11" s="36">
        <v>6.500044581924442</v>
      </c>
      <c r="S11" s="36">
        <v>12.470482667422303</v>
      </c>
      <c r="T11" s="36">
        <v>2.5897132953758017</v>
      </c>
      <c r="U11" s="36">
        <v>20.37779518388352</v>
      </c>
      <c r="V11" s="36">
        <v>32.28302280472633</v>
      </c>
      <c r="W11" s="36">
        <v>28.572563562416235</v>
      </c>
      <c r="X11" s="18" t="s">
        <v>32</v>
      </c>
    </row>
    <row r="12" spans="1:24" ht="9.75" customHeight="1">
      <c r="A12" s="13" t="s">
        <v>34</v>
      </c>
      <c r="B12" s="14" t="s">
        <v>35</v>
      </c>
      <c r="C12" s="15"/>
      <c r="D12" s="16" t="s">
        <v>128</v>
      </c>
      <c r="E12" s="36">
        <v>7.288786213494831</v>
      </c>
      <c r="F12" s="36">
        <v>11.264327816081959</v>
      </c>
      <c r="G12" s="36">
        <v>4.298615998123381</v>
      </c>
      <c r="H12" s="36">
        <v>10.069346827851192</v>
      </c>
      <c r="I12" s="36">
        <v>15.760078327870247</v>
      </c>
      <c r="J12" s="36">
        <v>15.42517982436786</v>
      </c>
      <c r="K12" s="36">
        <v>12.24424776505522</v>
      </c>
      <c r="L12" s="36">
        <v>13.012971530754157</v>
      </c>
      <c r="M12" s="47">
        <v>12.45240558976883</v>
      </c>
      <c r="N12" s="36">
        <v>12.759751282005453</v>
      </c>
      <c r="O12" s="36">
        <v>14.30122052188105</v>
      </c>
      <c r="P12" s="36">
        <v>18.311533476124126</v>
      </c>
      <c r="Q12" s="36">
        <v>18.424930207488075</v>
      </c>
      <c r="R12" s="36">
        <v>13.617024434407043</v>
      </c>
      <c r="S12" s="36">
        <v>11.439861532934898</v>
      </c>
      <c r="T12" s="36">
        <v>7.147657562614768</v>
      </c>
      <c r="U12" s="36">
        <v>20.51286726496319</v>
      </c>
      <c r="V12" s="36">
        <v>27.542257484703782</v>
      </c>
      <c r="W12" s="36">
        <v>21.355464134720776</v>
      </c>
      <c r="X12" s="18" t="s">
        <v>34</v>
      </c>
    </row>
    <row r="13" spans="1:24" ht="9.75" customHeight="1">
      <c r="A13" s="13" t="s">
        <v>36</v>
      </c>
      <c r="B13" s="14" t="s">
        <v>37</v>
      </c>
      <c r="C13" s="15"/>
      <c r="D13" s="16" t="s">
        <v>128</v>
      </c>
      <c r="E13" s="36">
        <v>7.427513975059895</v>
      </c>
      <c r="F13" s="36">
        <v>6.999749830241939</v>
      </c>
      <c r="G13" s="36">
        <v>6.025464602065497</v>
      </c>
      <c r="H13" s="36">
        <v>13.90642523217278</v>
      </c>
      <c r="I13" s="36">
        <v>10.98788649814702</v>
      </c>
      <c r="J13" s="36">
        <v>12.957563977972143</v>
      </c>
      <c r="K13" s="36">
        <v>11.83605038494629</v>
      </c>
      <c r="L13" s="36">
        <v>13.748116237050368</v>
      </c>
      <c r="M13" s="47">
        <v>10.711647377493236</v>
      </c>
      <c r="N13" s="36">
        <v>16.03960954338129</v>
      </c>
      <c r="O13" s="36">
        <v>16.807003998196635</v>
      </c>
      <c r="P13" s="36">
        <v>18.014759414153403</v>
      </c>
      <c r="Q13" s="36">
        <v>16.32022372889321</v>
      </c>
      <c r="R13" s="36">
        <v>14.46312159905176</v>
      </c>
      <c r="S13" s="36">
        <v>16.950501282624558</v>
      </c>
      <c r="T13" s="36">
        <v>5.291065847477341</v>
      </c>
      <c r="U13" s="36">
        <v>25.489509821253662</v>
      </c>
      <c r="V13" s="36">
        <v>31.440584149490803</v>
      </c>
      <c r="W13" s="36">
        <v>20.15355725772403</v>
      </c>
      <c r="X13" s="18" t="s">
        <v>36</v>
      </c>
    </row>
    <row r="14" spans="1:24" ht="9.75" customHeight="1">
      <c r="A14" s="13" t="s">
        <v>38</v>
      </c>
      <c r="B14" s="14" t="s">
        <v>39</v>
      </c>
      <c r="C14" s="15"/>
      <c r="D14" s="16" t="s">
        <v>128</v>
      </c>
      <c r="E14" s="36">
        <v>6.673223243828446</v>
      </c>
      <c r="F14" s="36">
        <v>12.296400060034742</v>
      </c>
      <c r="G14" s="36">
        <v>5.984445406176022</v>
      </c>
      <c r="H14" s="36">
        <v>13.88423498892071</v>
      </c>
      <c r="I14" s="36">
        <v>15.002003712140379</v>
      </c>
      <c r="J14" s="36">
        <v>19.630993264526666</v>
      </c>
      <c r="K14" s="36">
        <v>15.551101129107664</v>
      </c>
      <c r="L14" s="36">
        <v>10.818968519581148</v>
      </c>
      <c r="M14" s="47">
        <v>11.246397112302347</v>
      </c>
      <c r="N14" s="36">
        <v>10.157069753176103</v>
      </c>
      <c r="O14" s="36">
        <v>14.764772832739823</v>
      </c>
      <c r="P14" s="36">
        <v>21.281757702932197</v>
      </c>
      <c r="Q14" s="36">
        <v>19.76114521149843</v>
      </c>
      <c r="R14" s="36">
        <v>17.99130258958948</v>
      </c>
      <c r="S14" s="36">
        <v>22.641696873063594</v>
      </c>
      <c r="T14" s="36">
        <v>13.283989368434376</v>
      </c>
      <c r="U14" s="36">
        <v>18.439768291800036</v>
      </c>
      <c r="V14" s="36">
        <v>28.228119677405004</v>
      </c>
      <c r="W14" s="36">
        <v>24.97740097034584</v>
      </c>
      <c r="X14" s="18" t="s">
        <v>38</v>
      </c>
    </row>
    <row r="15" spans="1:24" ht="9.75" customHeight="1">
      <c r="A15" s="13" t="s">
        <v>40</v>
      </c>
      <c r="B15" s="14" t="s">
        <v>41</v>
      </c>
      <c r="C15" s="15"/>
      <c r="D15" s="16" t="s">
        <v>128</v>
      </c>
      <c r="E15" s="36">
        <v>5.263601224180377</v>
      </c>
      <c r="F15" s="36">
        <v>5.04663424349387</v>
      </c>
      <c r="G15" s="36">
        <v>4.568038122000544</v>
      </c>
      <c r="H15" s="36">
        <v>11.487405296898274</v>
      </c>
      <c r="I15" s="36">
        <v>21.603647557646525</v>
      </c>
      <c r="J15" s="36">
        <v>17.09395075585701</v>
      </c>
      <c r="K15" s="36">
        <v>14.443486995405948</v>
      </c>
      <c r="L15" s="36">
        <v>13.943417242147476</v>
      </c>
      <c r="M15" s="47">
        <v>13.418000672542291</v>
      </c>
      <c r="N15" s="36">
        <v>13.57847632575104</v>
      </c>
      <c r="O15" s="36">
        <v>15.962458415288609</v>
      </c>
      <c r="P15" s="36">
        <v>18.000659623700386</v>
      </c>
      <c r="Q15" s="36">
        <v>18.07189361253758</v>
      </c>
      <c r="R15" s="36">
        <v>17.549044289219466</v>
      </c>
      <c r="S15" s="36">
        <v>19.282128489986135</v>
      </c>
      <c r="T15" s="36">
        <v>16.418116431381378</v>
      </c>
      <c r="U15" s="36">
        <v>19.63478623162969</v>
      </c>
      <c r="V15" s="36">
        <v>30.585400111596414</v>
      </c>
      <c r="W15" s="36">
        <v>20.57613805388752</v>
      </c>
      <c r="X15" s="18" t="s">
        <v>40</v>
      </c>
    </row>
    <row r="16" spans="1:24" ht="9.75" customHeight="1">
      <c r="A16" s="19" t="s">
        <v>42</v>
      </c>
      <c r="B16" s="20" t="s">
        <v>43</v>
      </c>
      <c r="C16" s="21"/>
      <c r="D16" s="22" t="s">
        <v>128</v>
      </c>
      <c r="E16" s="37">
        <v>3.015821463369363</v>
      </c>
      <c r="F16" s="37">
        <v>9.362698734405257</v>
      </c>
      <c r="G16" s="37">
        <v>7.618875042212679</v>
      </c>
      <c r="H16" s="37">
        <v>11.042484635578106</v>
      </c>
      <c r="I16" s="37">
        <v>14.973774356076007</v>
      </c>
      <c r="J16" s="37">
        <v>20.147231614032563</v>
      </c>
      <c r="K16" s="37">
        <v>18.354954595349767</v>
      </c>
      <c r="L16" s="37">
        <v>16.34100174109534</v>
      </c>
      <c r="M16" s="48">
        <v>17.327308502041888</v>
      </c>
      <c r="N16" s="37">
        <v>12.035998974634566</v>
      </c>
      <c r="O16" s="37">
        <v>16.317489896845828</v>
      </c>
      <c r="P16" s="37">
        <v>18.03100359994407</v>
      </c>
      <c r="Q16" s="37">
        <v>18.18574271182834</v>
      </c>
      <c r="R16" s="37">
        <v>17.61438930078627</v>
      </c>
      <c r="S16" s="37">
        <v>17.958407183189536</v>
      </c>
      <c r="T16" s="37">
        <v>9.940534358062521</v>
      </c>
      <c r="U16" s="37">
        <v>19.169485654073767</v>
      </c>
      <c r="V16" s="37">
        <v>26.207307167806505</v>
      </c>
      <c r="W16" s="37">
        <v>16.718829150953724</v>
      </c>
      <c r="X16" s="23" t="s">
        <v>42</v>
      </c>
    </row>
    <row r="17" spans="1:24" ht="9.75" customHeight="1">
      <c r="A17" s="13" t="s">
        <v>44</v>
      </c>
      <c r="B17" s="14" t="s">
        <v>45</v>
      </c>
      <c r="C17" s="15"/>
      <c r="D17" s="16" t="s">
        <v>128</v>
      </c>
      <c r="E17" s="36">
        <v>11.049943778110944</v>
      </c>
      <c r="F17" s="36">
        <v>13.343001793059813</v>
      </c>
      <c r="G17" s="36">
        <v>3.4863973273900655</v>
      </c>
      <c r="H17" s="36">
        <v>14.765257582706127</v>
      </c>
      <c r="I17" s="36">
        <v>18.080813620942266</v>
      </c>
      <c r="J17" s="36">
        <v>22.714876279835167</v>
      </c>
      <c r="K17" s="36">
        <v>19.13699407900073</v>
      </c>
      <c r="L17" s="36">
        <v>20.515054964007874</v>
      </c>
      <c r="M17" s="47">
        <v>20.965366856729645</v>
      </c>
      <c r="N17" s="36">
        <v>17.229902753627485</v>
      </c>
      <c r="O17" s="36">
        <v>23.29485095714618</v>
      </c>
      <c r="P17" s="36">
        <v>23.93982115220372</v>
      </c>
      <c r="Q17" s="36">
        <v>24.07888562540191</v>
      </c>
      <c r="R17" s="36">
        <v>22.181143307362333</v>
      </c>
      <c r="S17" s="36">
        <v>23.764497642431422</v>
      </c>
      <c r="T17" s="36">
        <v>14.35354401747324</v>
      </c>
      <c r="U17" s="36">
        <v>24.415051913484547</v>
      </c>
      <c r="V17" s="36">
        <v>31.84861563141493</v>
      </c>
      <c r="W17" s="36">
        <v>18.68848160623635</v>
      </c>
      <c r="X17" s="18" t="s">
        <v>44</v>
      </c>
    </row>
    <row r="18" spans="1:24" ht="9.75" customHeight="1">
      <c r="A18" s="13" t="s">
        <v>46</v>
      </c>
      <c r="B18" s="14" t="s">
        <v>47</v>
      </c>
      <c r="C18" s="15"/>
      <c r="D18" s="16" t="s">
        <v>128</v>
      </c>
      <c r="E18" s="36">
        <v>8.782255855580388</v>
      </c>
      <c r="F18" s="36">
        <v>10.734069589047522</v>
      </c>
      <c r="G18" s="36">
        <v>2.380159170831007</v>
      </c>
      <c r="H18" s="36">
        <v>18.518021135708594</v>
      </c>
      <c r="I18" s="36">
        <v>18.634347026471062</v>
      </c>
      <c r="J18" s="36">
        <v>28.636450465806575</v>
      </c>
      <c r="K18" s="36">
        <v>18.15808937969952</v>
      </c>
      <c r="L18" s="36">
        <v>21.086735322765037</v>
      </c>
      <c r="M18" s="47">
        <v>18.77385229540917</v>
      </c>
      <c r="N18" s="36">
        <v>17.383208667404972</v>
      </c>
      <c r="O18" s="36">
        <v>17.325199678738784</v>
      </c>
      <c r="P18" s="36">
        <v>22.53155227555878</v>
      </c>
      <c r="Q18" s="36">
        <v>23.363361688651835</v>
      </c>
      <c r="R18" s="36">
        <v>19.9583780013691</v>
      </c>
      <c r="S18" s="36">
        <v>26.68811566036746</v>
      </c>
      <c r="T18" s="36">
        <v>14.974505907543474</v>
      </c>
      <c r="U18" s="36">
        <v>20.93326779092834</v>
      </c>
      <c r="V18" s="36">
        <v>32.60517351179686</v>
      </c>
      <c r="W18" s="36">
        <v>18.38040469859932</v>
      </c>
      <c r="X18" s="18" t="s">
        <v>46</v>
      </c>
    </row>
    <row r="19" spans="1:24" ht="9.75" customHeight="1">
      <c r="A19" s="13" t="s">
        <v>48</v>
      </c>
      <c r="B19" s="14" t="s">
        <v>49</v>
      </c>
      <c r="C19" s="15"/>
      <c r="D19" s="16" t="s">
        <v>128</v>
      </c>
      <c r="E19" s="36">
        <v>20.073965828895155</v>
      </c>
      <c r="F19" s="36">
        <v>14.243114881611561</v>
      </c>
      <c r="G19" s="36">
        <v>3.8532525634858104</v>
      </c>
      <c r="H19" s="36">
        <v>20.03471035810422</v>
      </c>
      <c r="I19" s="36">
        <v>21.835120247118866</v>
      </c>
      <c r="J19" s="36">
        <v>26.309373600589225</v>
      </c>
      <c r="K19" s="36">
        <v>14.109757092493894</v>
      </c>
      <c r="L19" s="36">
        <v>15.250700715261672</v>
      </c>
      <c r="M19" s="47">
        <v>11.487057277767306</v>
      </c>
      <c r="N19" s="36">
        <v>10.571733714890868</v>
      </c>
      <c r="O19" s="36">
        <v>14.932392287530718</v>
      </c>
      <c r="P19" s="36">
        <v>16.622124508598617</v>
      </c>
      <c r="Q19" s="36">
        <v>17.744241637380597</v>
      </c>
      <c r="R19" s="36">
        <v>18.65263534069696</v>
      </c>
      <c r="S19" s="36">
        <v>16.998385083321764</v>
      </c>
      <c r="T19" s="36">
        <v>8.208235756870863</v>
      </c>
      <c r="U19" s="36">
        <v>20.48601804524577</v>
      </c>
      <c r="V19" s="36">
        <v>26.193291505987418</v>
      </c>
      <c r="W19" s="36">
        <v>9.518821890337279</v>
      </c>
      <c r="X19" s="18" t="s">
        <v>48</v>
      </c>
    </row>
    <row r="20" spans="1:24" ht="9.75" customHeight="1">
      <c r="A20" s="13" t="s">
        <v>50</v>
      </c>
      <c r="B20" s="14" t="s">
        <v>51</v>
      </c>
      <c r="C20" s="15"/>
      <c r="D20" s="16" t="s">
        <v>128</v>
      </c>
      <c r="E20" s="36">
        <v>17.476056732512262</v>
      </c>
      <c r="F20" s="36">
        <v>19.250242556897405</v>
      </c>
      <c r="G20" s="36">
        <v>6.527733425893786</v>
      </c>
      <c r="H20" s="36">
        <v>15.730137918270842</v>
      </c>
      <c r="I20" s="36">
        <v>25.817437311224182</v>
      </c>
      <c r="J20" s="36">
        <v>29.406752201474035</v>
      </c>
      <c r="K20" s="36">
        <v>19.55925685116273</v>
      </c>
      <c r="L20" s="36">
        <v>19.605141057415736</v>
      </c>
      <c r="M20" s="47">
        <v>17.894025038284923</v>
      </c>
      <c r="N20" s="36">
        <v>12.388782169370288</v>
      </c>
      <c r="O20" s="36">
        <v>19.53323671462313</v>
      </c>
      <c r="P20" s="36">
        <v>22.36423462036268</v>
      </c>
      <c r="Q20" s="36">
        <v>21.411214561398964</v>
      </c>
      <c r="R20" s="36">
        <v>21.489807833044168</v>
      </c>
      <c r="S20" s="36">
        <v>21.783835113172884</v>
      </c>
      <c r="T20" s="36">
        <v>11.722371367699381</v>
      </c>
      <c r="U20" s="36">
        <v>20.073194949080914</v>
      </c>
      <c r="V20" s="36">
        <v>30.54695789033667</v>
      </c>
      <c r="W20" s="36">
        <v>14.194431027621462</v>
      </c>
      <c r="X20" s="18" t="s">
        <v>50</v>
      </c>
    </row>
    <row r="21" spans="1:24" ht="9.75" customHeight="1">
      <c r="A21" s="13" t="s">
        <v>52</v>
      </c>
      <c r="B21" s="14" t="s">
        <v>53</v>
      </c>
      <c r="C21" s="15"/>
      <c r="D21" s="16" t="s">
        <v>128</v>
      </c>
      <c r="E21" s="36">
        <v>8.481567682141232</v>
      </c>
      <c r="F21" s="36">
        <v>13.062821458331328</v>
      </c>
      <c r="G21" s="36">
        <v>-0.2096649173411862</v>
      </c>
      <c r="H21" s="36">
        <v>11.100358240377602</v>
      </c>
      <c r="I21" s="36">
        <v>13.40564206794322</v>
      </c>
      <c r="J21" s="36">
        <v>14.351310651973975</v>
      </c>
      <c r="K21" s="36">
        <v>17.64215450878956</v>
      </c>
      <c r="L21" s="36">
        <v>13.105496580445305</v>
      </c>
      <c r="M21" s="47">
        <v>14.324682168208412</v>
      </c>
      <c r="N21" s="36">
        <v>10.360180651958359</v>
      </c>
      <c r="O21" s="36">
        <v>12.679894778773956</v>
      </c>
      <c r="P21" s="36">
        <v>16.78905097780263</v>
      </c>
      <c r="Q21" s="36">
        <v>18.17121079175257</v>
      </c>
      <c r="R21" s="36">
        <v>13.755779063456004</v>
      </c>
      <c r="S21" s="36">
        <v>14.277239842749495</v>
      </c>
      <c r="T21" s="36">
        <v>6.695758152357897</v>
      </c>
      <c r="U21" s="36">
        <v>13.11973561852136</v>
      </c>
      <c r="V21" s="36">
        <v>27.098472948636072</v>
      </c>
      <c r="W21" s="36">
        <v>24.85113178324403</v>
      </c>
      <c r="X21" s="18" t="s">
        <v>52</v>
      </c>
    </row>
    <row r="22" spans="1:24" ht="9.75" customHeight="1">
      <c r="A22" s="13" t="s">
        <v>54</v>
      </c>
      <c r="B22" s="14" t="s">
        <v>55</v>
      </c>
      <c r="C22" s="15"/>
      <c r="D22" s="16" t="s">
        <v>128</v>
      </c>
      <c r="E22" s="36">
        <v>5.649464034534617</v>
      </c>
      <c r="F22" s="36">
        <v>14.692345656340748</v>
      </c>
      <c r="G22" s="36">
        <v>-0.0030021615563242676</v>
      </c>
      <c r="H22" s="36">
        <v>14.699024268201157</v>
      </c>
      <c r="I22" s="36">
        <v>20.52384982506348</v>
      </c>
      <c r="J22" s="36">
        <v>23.53405339665258</v>
      </c>
      <c r="K22" s="36">
        <v>7.955111488763222</v>
      </c>
      <c r="L22" s="36">
        <v>13.812832482900887</v>
      </c>
      <c r="M22" s="47">
        <v>8.325622656987775</v>
      </c>
      <c r="N22" s="36">
        <v>11.702961404003133</v>
      </c>
      <c r="O22" s="36">
        <v>13.937217680585889</v>
      </c>
      <c r="P22" s="36">
        <v>16.685751450385908</v>
      </c>
      <c r="Q22" s="36">
        <v>16.137601432582358</v>
      </c>
      <c r="R22" s="36">
        <v>15.167056396850853</v>
      </c>
      <c r="S22" s="36">
        <v>18.959207513460427</v>
      </c>
      <c r="T22" s="36">
        <v>8.671825650447488</v>
      </c>
      <c r="U22" s="36">
        <v>17.59955281820551</v>
      </c>
      <c r="V22" s="36">
        <v>32.5256251366917</v>
      </c>
      <c r="W22" s="36">
        <v>17.368611560664377</v>
      </c>
      <c r="X22" s="18" t="s">
        <v>54</v>
      </c>
    </row>
    <row r="23" spans="1:24" ht="9.75" customHeight="1">
      <c r="A23" s="13" t="s">
        <v>56</v>
      </c>
      <c r="B23" s="14" t="s">
        <v>57</v>
      </c>
      <c r="C23" s="15"/>
      <c r="D23" s="16" t="s">
        <v>128</v>
      </c>
      <c r="E23" s="36">
        <v>10.12549262243266</v>
      </c>
      <c r="F23" s="36">
        <v>7.512671755725194</v>
      </c>
      <c r="G23" s="36">
        <v>14.429827550950861</v>
      </c>
      <c r="H23" s="36">
        <v>13.477881026129765</v>
      </c>
      <c r="I23" s="36">
        <v>16.401000839865617</v>
      </c>
      <c r="J23" s="36">
        <v>12.597425047538152</v>
      </c>
      <c r="K23" s="36">
        <v>15.018823592235606</v>
      </c>
      <c r="L23" s="36">
        <v>12.804679883002933</v>
      </c>
      <c r="M23" s="47">
        <v>11.833251018644276</v>
      </c>
      <c r="N23" s="36">
        <v>10.38058304236418</v>
      </c>
      <c r="O23" s="36">
        <v>15.622942211034328</v>
      </c>
      <c r="P23" s="36">
        <v>19.168577072249377</v>
      </c>
      <c r="Q23" s="36">
        <v>18.353513385983973</v>
      </c>
      <c r="R23" s="36">
        <v>15.271477311933765</v>
      </c>
      <c r="S23" s="36">
        <v>16.02296913799219</v>
      </c>
      <c r="T23" s="36">
        <v>10.309950125164818</v>
      </c>
      <c r="U23" s="36">
        <v>23.399213183592238</v>
      </c>
      <c r="V23" s="36">
        <v>29.880056939261976</v>
      </c>
      <c r="W23" s="36">
        <v>16.352945627090804</v>
      </c>
      <c r="X23" s="18" t="s">
        <v>56</v>
      </c>
    </row>
    <row r="24" spans="1:24" ht="9.75" customHeight="1">
      <c r="A24" s="13" t="s">
        <v>58</v>
      </c>
      <c r="B24" s="14" t="s">
        <v>59</v>
      </c>
      <c r="C24" s="15"/>
      <c r="D24" s="16" t="s">
        <v>128</v>
      </c>
      <c r="E24" s="36">
        <v>4.75898729615281</v>
      </c>
      <c r="F24" s="36">
        <v>8.990986651988436</v>
      </c>
      <c r="G24" s="36">
        <v>3.0948660890424975</v>
      </c>
      <c r="H24" s="36">
        <v>12.493111260792361</v>
      </c>
      <c r="I24" s="36">
        <v>14.091311151935756</v>
      </c>
      <c r="J24" s="36">
        <v>16.789122137404576</v>
      </c>
      <c r="K24" s="36">
        <v>14.547162874300426</v>
      </c>
      <c r="L24" s="36">
        <v>14.198466476462187</v>
      </c>
      <c r="M24" s="47">
        <v>14.502088456884096</v>
      </c>
      <c r="N24" s="36">
        <v>9.1947361243693</v>
      </c>
      <c r="O24" s="36">
        <v>14.40069936619939</v>
      </c>
      <c r="P24" s="36">
        <v>16.993346324103342</v>
      </c>
      <c r="Q24" s="36">
        <v>17.49556778949332</v>
      </c>
      <c r="R24" s="36">
        <v>16.013738881829738</v>
      </c>
      <c r="S24" s="36">
        <v>17.93311405385238</v>
      </c>
      <c r="T24" s="36">
        <v>11.340128394144486</v>
      </c>
      <c r="U24" s="36">
        <v>19.5671440263999</v>
      </c>
      <c r="V24" s="36">
        <v>30.208739821889907</v>
      </c>
      <c r="W24" s="36">
        <v>21.355860124498975</v>
      </c>
      <c r="X24" s="18" t="s">
        <v>58</v>
      </c>
    </row>
    <row r="25" spans="1:24" ht="9.75" customHeight="1">
      <c r="A25" s="13" t="s">
        <v>60</v>
      </c>
      <c r="B25" s="14" t="s">
        <v>61</v>
      </c>
      <c r="C25" s="15"/>
      <c r="D25" s="16" t="s">
        <v>128</v>
      </c>
      <c r="E25" s="36">
        <v>12.32041793643883</v>
      </c>
      <c r="F25" s="36">
        <v>9.717054263565885</v>
      </c>
      <c r="G25" s="36">
        <v>3.1794255837778564</v>
      </c>
      <c r="H25" s="36">
        <v>14.441743417673834</v>
      </c>
      <c r="I25" s="36">
        <v>24.197456993268517</v>
      </c>
      <c r="J25" s="36">
        <v>15.99860284730083</v>
      </c>
      <c r="K25" s="36">
        <v>9.192287325172103</v>
      </c>
      <c r="L25" s="36">
        <v>16.11133299100436</v>
      </c>
      <c r="M25" s="47">
        <v>14.100978665902304</v>
      </c>
      <c r="N25" s="36">
        <v>13.169397730453696</v>
      </c>
      <c r="O25" s="36">
        <v>16.197017840947296</v>
      </c>
      <c r="P25" s="36">
        <v>16.424411464502285</v>
      </c>
      <c r="Q25" s="36">
        <v>13.478668541959678</v>
      </c>
      <c r="R25" s="36">
        <v>19.393513736831224</v>
      </c>
      <c r="S25" s="36">
        <v>17.65516000442919</v>
      </c>
      <c r="T25" s="36">
        <v>9.550194991970912</v>
      </c>
      <c r="U25" s="36">
        <v>22.797903813834623</v>
      </c>
      <c r="V25" s="36">
        <v>31.306828740394195</v>
      </c>
      <c r="W25" s="36">
        <v>13.255822472044798</v>
      </c>
      <c r="X25" s="18" t="s">
        <v>60</v>
      </c>
    </row>
    <row r="26" spans="1:24" ht="9.75" customHeight="1">
      <c r="A26" s="19" t="s">
        <v>62</v>
      </c>
      <c r="B26" s="20" t="s">
        <v>63</v>
      </c>
      <c r="C26" s="21"/>
      <c r="D26" s="22" t="s">
        <v>128</v>
      </c>
      <c r="E26" s="37">
        <v>8.88668538159014</v>
      </c>
      <c r="F26" s="37">
        <v>5.632502876551342</v>
      </c>
      <c r="G26" s="37">
        <v>3.1687782146497767</v>
      </c>
      <c r="H26" s="37">
        <v>13.893233210061268</v>
      </c>
      <c r="I26" s="37">
        <v>15.348846432218593</v>
      </c>
      <c r="J26" s="37">
        <v>19.64423853810318</v>
      </c>
      <c r="K26" s="37">
        <v>14.909139238414753</v>
      </c>
      <c r="L26" s="37">
        <v>15.654003294789916</v>
      </c>
      <c r="M26" s="48">
        <v>14.105779834367624</v>
      </c>
      <c r="N26" s="37">
        <v>12.09127258600924</v>
      </c>
      <c r="O26" s="37">
        <v>13.201355003814385</v>
      </c>
      <c r="P26" s="37">
        <v>18.26877663675448</v>
      </c>
      <c r="Q26" s="37">
        <v>14.35629264720042</v>
      </c>
      <c r="R26" s="37">
        <v>17.363980930138823</v>
      </c>
      <c r="S26" s="37">
        <v>19.997412662664132</v>
      </c>
      <c r="T26" s="37">
        <v>5.930814676007429</v>
      </c>
      <c r="U26" s="37">
        <v>16.500037933248592</v>
      </c>
      <c r="V26" s="37">
        <v>30.893211963919555</v>
      </c>
      <c r="W26" s="37">
        <v>19.307251777557056</v>
      </c>
      <c r="X26" s="23" t="s">
        <v>62</v>
      </c>
    </row>
    <row r="27" spans="1:24" ht="9.75" customHeight="1">
      <c r="A27" s="13" t="s">
        <v>64</v>
      </c>
      <c r="B27" s="14" t="s">
        <v>65</v>
      </c>
      <c r="C27" s="15"/>
      <c r="D27" s="16" t="s">
        <v>128</v>
      </c>
      <c r="E27" s="36">
        <v>14.858625037140555</v>
      </c>
      <c r="F27" s="36">
        <v>9.921694749353264</v>
      </c>
      <c r="G27" s="36">
        <v>0.8542115875105765</v>
      </c>
      <c r="H27" s="36">
        <v>15.319366312656086</v>
      </c>
      <c r="I27" s="36">
        <v>21.016652538896935</v>
      </c>
      <c r="J27" s="36">
        <v>17.94111665951148</v>
      </c>
      <c r="K27" s="36">
        <v>12.524043435280063</v>
      </c>
      <c r="L27" s="36">
        <v>16.316162249039735</v>
      </c>
      <c r="M27" s="47">
        <v>12.715903368970814</v>
      </c>
      <c r="N27" s="36">
        <v>9.912109375</v>
      </c>
      <c r="O27" s="36">
        <v>14.033242908589088</v>
      </c>
      <c r="P27" s="36">
        <v>18.04196238926592</v>
      </c>
      <c r="Q27" s="36">
        <v>19.110983935496222</v>
      </c>
      <c r="R27" s="36">
        <v>17.527063175658242</v>
      </c>
      <c r="S27" s="36">
        <v>16.31221415878821</v>
      </c>
      <c r="T27" s="36">
        <v>10.928566422822513</v>
      </c>
      <c r="U27" s="36">
        <v>19.782129485998198</v>
      </c>
      <c r="V27" s="36">
        <v>28.716163583252182</v>
      </c>
      <c r="W27" s="36">
        <v>14.680469873882458</v>
      </c>
      <c r="X27" s="18" t="s">
        <v>64</v>
      </c>
    </row>
    <row r="28" spans="1:24" ht="9.75" customHeight="1">
      <c r="A28" s="13" t="s">
        <v>66</v>
      </c>
      <c r="B28" s="14" t="s">
        <v>67</v>
      </c>
      <c r="C28" s="15"/>
      <c r="D28" s="16" t="s">
        <v>128</v>
      </c>
      <c r="E28" s="36">
        <v>12.153108179986049</v>
      </c>
      <c r="F28" s="36">
        <v>15.02706324619723</v>
      </c>
      <c r="G28" s="36">
        <v>5.583483691355639</v>
      </c>
      <c r="H28" s="36">
        <v>16.081754021423706</v>
      </c>
      <c r="I28" s="36">
        <v>18.57946601896802</v>
      </c>
      <c r="J28" s="36">
        <v>18.824631721409602</v>
      </c>
      <c r="K28" s="36">
        <v>12.328386062363663</v>
      </c>
      <c r="L28" s="36">
        <v>15.873978468624287</v>
      </c>
      <c r="M28" s="47">
        <v>12.521371836295089</v>
      </c>
      <c r="N28" s="36">
        <v>10.208824686269452</v>
      </c>
      <c r="O28" s="36">
        <v>18.097374434800557</v>
      </c>
      <c r="P28" s="36">
        <v>17.617196521994913</v>
      </c>
      <c r="Q28" s="36">
        <v>20.848565728722363</v>
      </c>
      <c r="R28" s="36">
        <v>20.905844756905694</v>
      </c>
      <c r="S28" s="36">
        <v>17.77202606058337</v>
      </c>
      <c r="T28" s="36">
        <v>9.236460543355278</v>
      </c>
      <c r="U28" s="36">
        <v>20.272244538815713</v>
      </c>
      <c r="V28" s="36">
        <v>29.12231060185391</v>
      </c>
      <c r="W28" s="36">
        <v>13.301865891671596</v>
      </c>
      <c r="X28" s="18" t="s">
        <v>66</v>
      </c>
    </row>
    <row r="29" spans="1:24" ht="9.75" customHeight="1">
      <c r="A29" s="13" t="s">
        <v>68</v>
      </c>
      <c r="B29" s="14" t="s">
        <v>69</v>
      </c>
      <c r="C29" s="15"/>
      <c r="D29" s="16" t="s">
        <v>128</v>
      </c>
      <c r="E29" s="36">
        <v>20.53016521043476</v>
      </c>
      <c r="F29" s="36">
        <v>18.816565531544</v>
      </c>
      <c r="G29" s="36">
        <v>-4.178138971776633</v>
      </c>
      <c r="H29" s="36">
        <v>20.056804272145996</v>
      </c>
      <c r="I29" s="36">
        <v>28.63321933846109</v>
      </c>
      <c r="J29" s="36">
        <v>16.598600707169496</v>
      </c>
      <c r="K29" s="36">
        <v>13.305189807496447</v>
      </c>
      <c r="L29" s="36">
        <v>17.244552639178707</v>
      </c>
      <c r="M29" s="47">
        <v>12.466034170080235</v>
      </c>
      <c r="N29" s="36">
        <v>9.425477932954436</v>
      </c>
      <c r="O29" s="36">
        <v>18.412519653575558</v>
      </c>
      <c r="P29" s="36">
        <v>21.94816386921221</v>
      </c>
      <c r="Q29" s="36">
        <v>17.154556258067984</v>
      </c>
      <c r="R29" s="36">
        <v>21.936012257492337</v>
      </c>
      <c r="S29" s="36">
        <v>22.911225347729115</v>
      </c>
      <c r="T29" s="36">
        <v>8.451425345548216</v>
      </c>
      <c r="U29" s="36">
        <v>19.560222413304814</v>
      </c>
      <c r="V29" s="36">
        <v>29.272369282744563</v>
      </c>
      <c r="W29" s="36">
        <v>11.120688397193447</v>
      </c>
      <c r="X29" s="18" t="s">
        <v>68</v>
      </c>
    </row>
    <row r="30" spans="1:24" ht="9.75" customHeight="1">
      <c r="A30" s="13" t="s">
        <v>70</v>
      </c>
      <c r="B30" s="14" t="s">
        <v>71</v>
      </c>
      <c r="C30" s="15"/>
      <c r="D30" s="16" t="s">
        <v>128</v>
      </c>
      <c r="E30" s="36">
        <v>14.499568438466511</v>
      </c>
      <c r="F30" s="36">
        <v>11.075688451602275</v>
      </c>
      <c r="G30" s="36">
        <v>-5.873911322248617</v>
      </c>
      <c r="H30" s="36">
        <v>9.831990206313307</v>
      </c>
      <c r="I30" s="36">
        <v>27.250099153434817</v>
      </c>
      <c r="J30" s="36">
        <v>22.670456988091644</v>
      </c>
      <c r="K30" s="36">
        <v>16.637827182126827</v>
      </c>
      <c r="L30" s="36">
        <v>15.760079622917871</v>
      </c>
      <c r="M30" s="47">
        <v>10.874805737516084</v>
      </c>
      <c r="N30" s="36">
        <v>7.8999809794138685</v>
      </c>
      <c r="O30" s="36">
        <v>15.017139819706443</v>
      </c>
      <c r="P30" s="36">
        <v>20.504120441871706</v>
      </c>
      <c r="Q30" s="36">
        <v>19.842328945102764</v>
      </c>
      <c r="R30" s="36">
        <v>18.059140759317586</v>
      </c>
      <c r="S30" s="36">
        <v>18.590802098805398</v>
      </c>
      <c r="T30" s="36">
        <v>8.288707691159459</v>
      </c>
      <c r="U30" s="36">
        <v>16.028128971117184</v>
      </c>
      <c r="V30" s="36">
        <v>33.752113857811395</v>
      </c>
      <c r="W30" s="36">
        <v>18.030705090127853</v>
      </c>
      <c r="X30" s="18" t="s">
        <v>70</v>
      </c>
    </row>
    <row r="31" spans="1:24" ht="9.75" customHeight="1">
      <c r="A31" s="13" t="s">
        <v>72</v>
      </c>
      <c r="B31" s="14" t="s">
        <v>73</v>
      </c>
      <c r="C31" s="15"/>
      <c r="D31" s="16" t="s">
        <v>128</v>
      </c>
      <c r="E31" s="36">
        <v>10.4042877190887</v>
      </c>
      <c r="F31" s="36">
        <v>8.433963029573647</v>
      </c>
      <c r="G31" s="36">
        <v>6.310171097919891</v>
      </c>
      <c r="H31" s="36">
        <v>15.25548986486487</v>
      </c>
      <c r="I31" s="36">
        <v>14.83822376924877</v>
      </c>
      <c r="J31" s="36">
        <v>14.196327283040276</v>
      </c>
      <c r="K31" s="36">
        <v>13.136980985642225</v>
      </c>
      <c r="L31" s="36">
        <v>14.771191614589398</v>
      </c>
      <c r="M31" s="47">
        <v>14.983563445101893</v>
      </c>
      <c r="N31" s="36">
        <v>6.3286533353432475</v>
      </c>
      <c r="O31" s="36">
        <v>14.35268926542625</v>
      </c>
      <c r="P31" s="36">
        <v>19.472196927917636</v>
      </c>
      <c r="Q31" s="36">
        <v>19.823159582195743</v>
      </c>
      <c r="R31" s="36">
        <v>18.88974165245672</v>
      </c>
      <c r="S31" s="36">
        <v>19.42965941830586</v>
      </c>
      <c r="T31" s="36">
        <v>12.390186449055136</v>
      </c>
      <c r="U31" s="36">
        <v>22.04627453328743</v>
      </c>
      <c r="V31" s="36">
        <v>32.29799474383074</v>
      </c>
      <c r="W31" s="36">
        <v>16.523552175460026</v>
      </c>
      <c r="X31" s="18" t="s">
        <v>72</v>
      </c>
    </row>
    <row r="32" spans="1:24" ht="9.75" customHeight="1">
      <c r="A32" s="13" t="s">
        <v>74</v>
      </c>
      <c r="B32" s="14" t="s">
        <v>75</v>
      </c>
      <c r="C32" s="15"/>
      <c r="D32" s="16" t="s">
        <v>128</v>
      </c>
      <c r="E32" s="36">
        <v>14.105545872739228</v>
      </c>
      <c r="F32" s="36">
        <v>10.455280725564535</v>
      </c>
      <c r="G32" s="36">
        <v>2.3064437149748755</v>
      </c>
      <c r="H32" s="36">
        <v>13.863935508746124</v>
      </c>
      <c r="I32" s="36">
        <v>18.235990129453626</v>
      </c>
      <c r="J32" s="36">
        <v>18.171104651736954</v>
      </c>
      <c r="K32" s="36">
        <v>17.001830190623963</v>
      </c>
      <c r="L32" s="36">
        <v>16.106920754645103</v>
      </c>
      <c r="M32" s="47">
        <v>12.225040653073947</v>
      </c>
      <c r="N32" s="36">
        <v>10.117307411197189</v>
      </c>
      <c r="O32" s="36">
        <v>16.436737741641096</v>
      </c>
      <c r="P32" s="36">
        <v>17.996853383040758</v>
      </c>
      <c r="Q32" s="36">
        <v>18.537641109625596</v>
      </c>
      <c r="R32" s="36">
        <v>16.904963009981856</v>
      </c>
      <c r="S32" s="36">
        <v>20.502788914066585</v>
      </c>
      <c r="T32" s="36">
        <v>9.720543681006518</v>
      </c>
      <c r="U32" s="36">
        <v>21.249134834052924</v>
      </c>
      <c r="V32" s="36">
        <v>27.10733332970898</v>
      </c>
      <c r="W32" s="36">
        <v>11.945980047262111</v>
      </c>
      <c r="X32" s="18" t="s">
        <v>74</v>
      </c>
    </row>
    <row r="33" spans="1:24" ht="9.75" customHeight="1">
      <c r="A33" s="13" t="s">
        <v>76</v>
      </c>
      <c r="B33" s="14" t="s">
        <v>77</v>
      </c>
      <c r="C33" s="15"/>
      <c r="D33" s="16" t="s">
        <v>128</v>
      </c>
      <c r="E33" s="36">
        <v>25.149690852530853</v>
      </c>
      <c r="F33" s="36">
        <v>13.684653738171136</v>
      </c>
      <c r="G33" s="36">
        <v>4.484738418858726</v>
      </c>
      <c r="H33" s="36">
        <v>16.403642151623103</v>
      </c>
      <c r="I33" s="36">
        <v>25.101378798692096</v>
      </c>
      <c r="J33" s="36">
        <v>21.697136133291224</v>
      </c>
      <c r="K33" s="36">
        <v>17.642602347558878</v>
      </c>
      <c r="L33" s="36">
        <v>20.322885368670015</v>
      </c>
      <c r="M33" s="47">
        <v>15.347008119870537</v>
      </c>
      <c r="N33" s="36">
        <v>14.418732688552865</v>
      </c>
      <c r="O33" s="36">
        <v>14.467745602612595</v>
      </c>
      <c r="P33" s="36">
        <v>17.140646984216872</v>
      </c>
      <c r="Q33" s="36">
        <v>20.630910372289108</v>
      </c>
      <c r="R33" s="36">
        <v>18.414949273664092</v>
      </c>
      <c r="S33" s="36">
        <v>21.929270235096837</v>
      </c>
      <c r="T33" s="36">
        <v>7.204305243506354</v>
      </c>
      <c r="U33" s="36">
        <v>20.084854442895875</v>
      </c>
      <c r="V33" s="36">
        <v>28.255216676204327</v>
      </c>
      <c r="W33" s="36">
        <v>13.595129110957032</v>
      </c>
      <c r="X33" s="18" t="s">
        <v>76</v>
      </c>
    </row>
    <row r="34" spans="1:24" ht="9.75" customHeight="1">
      <c r="A34" s="13" t="s">
        <v>78</v>
      </c>
      <c r="B34" s="14" t="s">
        <v>79</v>
      </c>
      <c r="C34" s="15"/>
      <c r="D34" s="16" t="s">
        <v>128</v>
      </c>
      <c r="E34" s="36">
        <v>20.762707312881318</v>
      </c>
      <c r="F34" s="36">
        <v>18.384215289714717</v>
      </c>
      <c r="G34" s="36">
        <v>-0.6106597792909128</v>
      </c>
      <c r="H34" s="36">
        <v>4.298236330236378</v>
      </c>
      <c r="I34" s="36">
        <v>13.67014153772557</v>
      </c>
      <c r="J34" s="36">
        <v>19.38409840142323</v>
      </c>
      <c r="K34" s="36">
        <v>16.015895185777666</v>
      </c>
      <c r="L34" s="36">
        <v>12.19980433906889</v>
      </c>
      <c r="M34" s="47">
        <v>16.310645351890756</v>
      </c>
      <c r="N34" s="36">
        <v>12.989702359743589</v>
      </c>
      <c r="O34" s="36">
        <v>13.330981254136958</v>
      </c>
      <c r="P34" s="36">
        <v>17.121832823205636</v>
      </c>
      <c r="Q34" s="36">
        <v>17.911521181756157</v>
      </c>
      <c r="R34" s="36">
        <v>20.080354733832422</v>
      </c>
      <c r="S34" s="36">
        <v>17.21687788807938</v>
      </c>
      <c r="T34" s="36">
        <v>7.058619272361355</v>
      </c>
      <c r="U34" s="36">
        <v>16.412145779538207</v>
      </c>
      <c r="V34" s="36">
        <v>24.37318508687987</v>
      </c>
      <c r="W34" s="36">
        <v>21.813707729813686</v>
      </c>
      <c r="X34" s="18" t="s">
        <v>78</v>
      </c>
    </row>
    <row r="35" spans="1:24" ht="9.75" customHeight="1">
      <c r="A35" s="13" t="s">
        <v>80</v>
      </c>
      <c r="B35" s="14" t="s">
        <v>81</v>
      </c>
      <c r="C35" s="15"/>
      <c r="D35" s="16" t="s">
        <v>128</v>
      </c>
      <c r="E35" s="36">
        <v>7.595365226891531</v>
      </c>
      <c r="F35" s="36">
        <v>11.808703859960247</v>
      </c>
      <c r="G35" s="36">
        <v>11.381427475057563</v>
      </c>
      <c r="H35" s="36">
        <v>8.424630790785287</v>
      </c>
      <c r="I35" s="36">
        <v>10.259071747834</v>
      </c>
      <c r="J35" s="36">
        <v>15.66378482228626</v>
      </c>
      <c r="K35" s="36">
        <v>18.641097619719943</v>
      </c>
      <c r="L35" s="36">
        <v>14.580926979860138</v>
      </c>
      <c r="M35" s="47">
        <v>16.852394916911038</v>
      </c>
      <c r="N35" s="36">
        <v>9.786995984607657</v>
      </c>
      <c r="O35" s="36">
        <v>16.545148893005617</v>
      </c>
      <c r="P35" s="36">
        <v>16.00735519460619</v>
      </c>
      <c r="Q35" s="36">
        <v>18.236767301047195</v>
      </c>
      <c r="R35" s="36">
        <v>17.72290294423442</v>
      </c>
      <c r="S35" s="36">
        <v>18.476632486764984</v>
      </c>
      <c r="T35" s="36">
        <v>10.06136568007399</v>
      </c>
      <c r="U35" s="36">
        <v>22.449842998591052</v>
      </c>
      <c r="V35" s="36">
        <v>27.33112295193689</v>
      </c>
      <c r="W35" s="36">
        <v>19.68071136690935</v>
      </c>
      <c r="X35" s="18" t="s">
        <v>80</v>
      </c>
    </row>
    <row r="36" spans="1:24" ht="9.75" customHeight="1">
      <c r="A36" s="19" t="s">
        <v>82</v>
      </c>
      <c r="B36" s="20" t="s">
        <v>83</v>
      </c>
      <c r="C36" s="21"/>
      <c r="D36" s="22" t="s">
        <v>128</v>
      </c>
      <c r="E36" s="37">
        <v>6.078781001783113</v>
      </c>
      <c r="F36" s="37">
        <v>4.596106827158167</v>
      </c>
      <c r="G36" s="37">
        <v>-1.046279022723695</v>
      </c>
      <c r="H36" s="37">
        <v>15.916911789758203</v>
      </c>
      <c r="I36" s="37">
        <v>11.568984774557634</v>
      </c>
      <c r="J36" s="37">
        <v>15.111438958849249</v>
      </c>
      <c r="K36" s="37">
        <v>16.78033597290245</v>
      </c>
      <c r="L36" s="37">
        <v>18.346202589529526</v>
      </c>
      <c r="M36" s="48">
        <v>16.131418288603555</v>
      </c>
      <c r="N36" s="37">
        <v>12.098713792742856</v>
      </c>
      <c r="O36" s="37">
        <v>14.472523744911811</v>
      </c>
      <c r="P36" s="37">
        <v>16.973612078289605</v>
      </c>
      <c r="Q36" s="37">
        <v>17.484071995845426</v>
      </c>
      <c r="R36" s="37">
        <v>15.808199239912682</v>
      </c>
      <c r="S36" s="37">
        <v>19.23311455569521</v>
      </c>
      <c r="T36" s="37">
        <v>6.364472171416182</v>
      </c>
      <c r="U36" s="37">
        <v>14.06216163640434</v>
      </c>
      <c r="V36" s="37">
        <v>30.29667255002599</v>
      </c>
      <c r="W36" s="37">
        <v>14.259924008648753</v>
      </c>
      <c r="X36" s="23" t="s">
        <v>82</v>
      </c>
    </row>
    <row r="37" spans="1:24" ht="9.75" customHeight="1">
      <c r="A37" s="13" t="s">
        <v>84</v>
      </c>
      <c r="B37" s="14" t="s">
        <v>85</v>
      </c>
      <c r="C37" s="15"/>
      <c r="D37" s="16" t="s">
        <v>128</v>
      </c>
      <c r="E37" s="36">
        <v>4.55638787712185</v>
      </c>
      <c r="F37" s="36">
        <v>8.706892774199204</v>
      </c>
      <c r="G37" s="36">
        <v>1.1468074814575857</v>
      </c>
      <c r="H37" s="36">
        <v>10.96542791670818</v>
      </c>
      <c r="I37" s="36">
        <v>13.968898146817992</v>
      </c>
      <c r="J37" s="36">
        <v>11.024626971497</v>
      </c>
      <c r="K37" s="36">
        <v>14.709638964577664</v>
      </c>
      <c r="L37" s="36">
        <v>10.14239938635886</v>
      </c>
      <c r="M37" s="47">
        <v>12.484976467813127</v>
      </c>
      <c r="N37" s="36">
        <v>11.291965409119058</v>
      </c>
      <c r="O37" s="36">
        <v>17.069537909376393</v>
      </c>
      <c r="P37" s="36">
        <v>17.687048760672624</v>
      </c>
      <c r="Q37" s="36">
        <v>14.048101282310114</v>
      </c>
      <c r="R37" s="36">
        <v>18.110802754651047</v>
      </c>
      <c r="S37" s="36">
        <v>17.871474293891836</v>
      </c>
      <c r="T37" s="36">
        <v>12.520764715774618</v>
      </c>
      <c r="U37" s="36">
        <v>18.738449088503216</v>
      </c>
      <c r="V37" s="36">
        <v>26.501071426378587</v>
      </c>
      <c r="W37" s="36">
        <v>21.8333871284798</v>
      </c>
      <c r="X37" s="18" t="s">
        <v>84</v>
      </c>
    </row>
    <row r="38" spans="1:24" ht="9.75" customHeight="1">
      <c r="A38" s="13" t="s">
        <v>86</v>
      </c>
      <c r="B38" s="14" t="s">
        <v>87</v>
      </c>
      <c r="C38" s="15"/>
      <c r="D38" s="16" t="s">
        <v>128</v>
      </c>
      <c r="E38" s="36">
        <v>5.8067243170890634</v>
      </c>
      <c r="F38" s="36">
        <v>14.579865503695316</v>
      </c>
      <c r="G38" s="36">
        <v>2.4478826178542903</v>
      </c>
      <c r="H38" s="36">
        <v>9.10805445263756</v>
      </c>
      <c r="I38" s="36">
        <v>11.71126678190349</v>
      </c>
      <c r="J38" s="36">
        <v>15.795658142727504</v>
      </c>
      <c r="K38" s="36">
        <v>8.88065024967095</v>
      </c>
      <c r="L38" s="36">
        <v>7.367352588354706</v>
      </c>
      <c r="M38" s="47">
        <v>12.9338054557643</v>
      </c>
      <c r="N38" s="36">
        <v>11.788163131739765</v>
      </c>
      <c r="O38" s="36">
        <v>15.503802087233566</v>
      </c>
      <c r="P38" s="36">
        <v>12.635338633912312</v>
      </c>
      <c r="Q38" s="36">
        <v>14.417728473875613</v>
      </c>
      <c r="R38" s="36">
        <v>12.86529649040969</v>
      </c>
      <c r="S38" s="36">
        <v>15.122635125552605</v>
      </c>
      <c r="T38" s="36">
        <v>10.807433740452637</v>
      </c>
      <c r="U38" s="36">
        <v>22.131092864063035</v>
      </c>
      <c r="V38" s="36">
        <v>34.01727496638378</v>
      </c>
      <c r="W38" s="36">
        <v>23.044991160128788</v>
      </c>
      <c r="X38" s="18" t="s">
        <v>86</v>
      </c>
    </row>
    <row r="39" spans="1:24" ht="9.75" customHeight="1">
      <c r="A39" s="13" t="s">
        <v>88</v>
      </c>
      <c r="B39" s="14" t="s">
        <v>89</v>
      </c>
      <c r="C39" s="15"/>
      <c r="D39" s="16" t="s">
        <v>128</v>
      </c>
      <c r="E39" s="36">
        <v>7.629740960127322</v>
      </c>
      <c r="F39" s="36">
        <v>7.242708006631119</v>
      </c>
      <c r="G39" s="36">
        <v>1.7171147458795417</v>
      </c>
      <c r="H39" s="36">
        <v>12.281026020167161</v>
      </c>
      <c r="I39" s="36">
        <v>17.14008742889544</v>
      </c>
      <c r="J39" s="36">
        <v>21.249453500718246</v>
      </c>
      <c r="K39" s="36">
        <v>15.592014045389973</v>
      </c>
      <c r="L39" s="36">
        <v>11.311933214993957</v>
      </c>
      <c r="M39" s="47">
        <v>14.931457948976274</v>
      </c>
      <c r="N39" s="36">
        <v>7.962577540138</v>
      </c>
      <c r="O39" s="36">
        <v>19.710698249670642</v>
      </c>
      <c r="P39" s="36">
        <v>23.57133231515587</v>
      </c>
      <c r="Q39" s="36">
        <v>17.153378202763065</v>
      </c>
      <c r="R39" s="36">
        <v>19.431244327569758</v>
      </c>
      <c r="S39" s="36">
        <v>20.191423360508807</v>
      </c>
      <c r="T39" s="36">
        <v>9.115393926817461</v>
      </c>
      <c r="U39" s="36">
        <v>19.709525073594378</v>
      </c>
      <c r="V39" s="36">
        <v>27.901831333316224</v>
      </c>
      <c r="W39" s="36">
        <v>23.63068132931639</v>
      </c>
      <c r="X39" s="18" t="s">
        <v>88</v>
      </c>
    </row>
    <row r="40" spans="1:24" ht="9.75" customHeight="1">
      <c r="A40" s="13" t="s">
        <v>90</v>
      </c>
      <c r="B40" s="14" t="s">
        <v>91</v>
      </c>
      <c r="C40" s="15"/>
      <c r="D40" s="16" t="s">
        <v>128</v>
      </c>
      <c r="E40" s="36">
        <v>13.966826848550625</v>
      </c>
      <c r="F40" s="36">
        <v>14.45865070729053</v>
      </c>
      <c r="G40" s="36">
        <v>3.7611408199643535</v>
      </c>
      <c r="H40" s="36">
        <v>10.50220466128387</v>
      </c>
      <c r="I40" s="36">
        <v>16.00618897089852</v>
      </c>
      <c r="J40" s="36">
        <v>17.144543714103392</v>
      </c>
      <c r="K40" s="36">
        <v>14.138277617526171</v>
      </c>
      <c r="L40" s="36">
        <v>13.360872667568742</v>
      </c>
      <c r="M40" s="47">
        <v>18.47675064838829</v>
      </c>
      <c r="N40" s="36">
        <v>12.295106726629498</v>
      </c>
      <c r="O40" s="36">
        <v>17.896672252206926</v>
      </c>
      <c r="P40" s="36">
        <v>17.726622412742543</v>
      </c>
      <c r="Q40" s="36">
        <v>18.627775105053274</v>
      </c>
      <c r="R40" s="36">
        <v>17.867384476999177</v>
      </c>
      <c r="S40" s="36">
        <v>17.524735119181088</v>
      </c>
      <c r="T40" s="36">
        <v>13.196085845008625</v>
      </c>
      <c r="U40" s="36">
        <v>19.531663692168905</v>
      </c>
      <c r="V40" s="36">
        <v>30.32472353481657</v>
      </c>
      <c r="W40" s="36">
        <v>17.24117445716962</v>
      </c>
      <c r="X40" s="18" t="s">
        <v>90</v>
      </c>
    </row>
    <row r="41" spans="1:24" ht="9.75" customHeight="1">
      <c r="A41" s="13" t="s">
        <v>92</v>
      </c>
      <c r="B41" s="14" t="s">
        <v>93</v>
      </c>
      <c r="C41" s="15"/>
      <c r="D41" s="16" t="s">
        <v>128</v>
      </c>
      <c r="E41" s="36">
        <v>8.33132202980751</v>
      </c>
      <c r="F41" s="36">
        <v>12.175729304462848</v>
      </c>
      <c r="G41" s="36">
        <v>4.89330801027819</v>
      </c>
      <c r="H41" s="36">
        <v>9.076815658986277</v>
      </c>
      <c r="I41" s="36">
        <v>19.89671371689576</v>
      </c>
      <c r="J41" s="36">
        <v>9.293276626549641</v>
      </c>
      <c r="K41" s="36">
        <v>13.736959761549912</v>
      </c>
      <c r="L41" s="36">
        <v>10.678343033307485</v>
      </c>
      <c r="M41" s="47">
        <v>13.529618752898088</v>
      </c>
      <c r="N41" s="36">
        <v>9.798042998418396</v>
      </c>
      <c r="O41" s="36">
        <v>12.831390302521854</v>
      </c>
      <c r="P41" s="36">
        <v>15.328139467457277</v>
      </c>
      <c r="Q41" s="36">
        <v>18.251763847214335</v>
      </c>
      <c r="R41" s="36">
        <v>14.356767507050819</v>
      </c>
      <c r="S41" s="36">
        <v>15.144009847032166</v>
      </c>
      <c r="T41" s="36">
        <v>7.112109935495965</v>
      </c>
      <c r="U41" s="36">
        <v>18.9907808556883</v>
      </c>
      <c r="V41" s="36">
        <v>31.364923109614153</v>
      </c>
      <c r="W41" s="36">
        <v>20.595700998537964</v>
      </c>
      <c r="X41" s="18" t="s">
        <v>92</v>
      </c>
    </row>
    <row r="42" spans="1:24" ht="9.75" customHeight="1">
      <c r="A42" s="13" t="s">
        <v>94</v>
      </c>
      <c r="B42" s="14" t="s">
        <v>95</v>
      </c>
      <c r="C42" s="15"/>
      <c r="D42" s="16" t="s">
        <v>128</v>
      </c>
      <c r="E42" s="36">
        <v>9.577137375004611</v>
      </c>
      <c r="F42" s="36">
        <v>7.726499755863486</v>
      </c>
      <c r="G42" s="36">
        <v>6.1251602013066275</v>
      </c>
      <c r="H42" s="36">
        <v>13.631610727382508</v>
      </c>
      <c r="I42" s="36">
        <v>15.903936130227976</v>
      </c>
      <c r="J42" s="36">
        <v>15.088115579013277</v>
      </c>
      <c r="K42" s="36">
        <v>10.908366611284379</v>
      </c>
      <c r="L42" s="36">
        <v>12.755370221116436</v>
      </c>
      <c r="M42" s="47">
        <v>15.116387481741626</v>
      </c>
      <c r="N42" s="36">
        <v>11.566237412596863</v>
      </c>
      <c r="O42" s="36">
        <v>16.99626741520015</v>
      </c>
      <c r="P42" s="36">
        <v>13.927899232662512</v>
      </c>
      <c r="Q42" s="36">
        <v>19.678031334531525</v>
      </c>
      <c r="R42" s="36">
        <v>17.820235201316706</v>
      </c>
      <c r="S42" s="36">
        <v>16.462007409577083</v>
      </c>
      <c r="T42" s="36">
        <v>8.943323116551454</v>
      </c>
      <c r="U42" s="36">
        <v>18.18500083717673</v>
      </c>
      <c r="V42" s="36">
        <v>24.277686191678242</v>
      </c>
      <c r="W42" s="36">
        <v>22.090109073950927</v>
      </c>
      <c r="X42" s="18" t="s">
        <v>94</v>
      </c>
    </row>
    <row r="43" spans="1:24" ht="9.75" customHeight="1">
      <c r="A43" s="13" t="s">
        <v>96</v>
      </c>
      <c r="B43" s="14" t="s">
        <v>97</v>
      </c>
      <c r="C43" s="15"/>
      <c r="D43" s="16" t="s">
        <v>128</v>
      </c>
      <c r="E43" s="36">
        <v>10.391992605003182</v>
      </c>
      <c r="F43" s="36">
        <v>6.251390142743119</v>
      </c>
      <c r="G43" s="36">
        <v>2.1968008471967266</v>
      </c>
      <c r="H43" s="36">
        <v>8.236839251503142</v>
      </c>
      <c r="I43" s="36">
        <v>19.039508399291975</v>
      </c>
      <c r="J43" s="36">
        <v>17.686941233681225</v>
      </c>
      <c r="K43" s="36">
        <v>11.257499304700232</v>
      </c>
      <c r="L43" s="36">
        <v>15.430820215410108</v>
      </c>
      <c r="M43" s="47">
        <v>15.040496977421938</v>
      </c>
      <c r="N43" s="36">
        <v>11.33898077181658</v>
      </c>
      <c r="O43" s="36">
        <v>16.494128217886356</v>
      </c>
      <c r="P43" s="36">
        <v>20.946212124353607</v>
      </c>
      <c r="Q43" s="36">
        <v>17.0597573226635</v>
      </c>
      <c r="R43" s="36">
        <v>17.60676000234315</v>
      </c>
      <c r="S43" s="36">
        <v>17.25437261694556</v>
      </c>
      <c r="T43" s="36">
        <v>11.537440395909229</v>
      </c>
      <c r="U43" s="36">
        <v>19.140411513229935</v>
      </c>
      <c r="V43" s="36">
        <v>26.52146254763062</v>
      </c>
      <c r="W43" s="36">
        <v>23.051773733259722</v>
      </c>
      <c r="X43" s="18" t="s">
        <v>96</v>
      </c>
    </row>
    <row r="44" spans="1:24" ht="9.75" customHeight="1">
      <c r="A44" s="13" t="s">
        <v>98</v>
      </c>
      <c r="B44" s="14" t="s">
        <v>99</v>
      </c>
      <c r="C44" s="15"/>
      <c r="D44" s="16" t="s">
        <v>128</v>
      </c>
      <c r="E44" s="36">
        <v>7.995059332127582</v>
      </c>
      <c r="F44" s="36">
        <v>7.0249250451363</v>
      </c>
      <c r="G44" s="36">
        <v>-0.23357708807229471</v>
      </c>
      <c r="H44" s="36">
        <v>10.82631981637337</v>
      </c>
      <c r="I44" s="36">
        <v>15.989644459785993</v>
      </c>
      <c r="J44" s="36">
        <v>18.55830868216961</v>
      </c>
      <c r="K44" s="36">
        <v>9.466793178406661</v>
      </c>
      <c r="L44" s="36">
        <v>12.889822424420316</v>
      </c>
      <c r="M44" s="47">
        <v>12.83464822834486</v>
      </c>
      <c r="N44" s="36">
        <v>12.377811461509935</v>
      </c>
      <c r="O44" s="36">
        <v>15.106078955293697</v>
      </c>
      <c r="P44" s="36">
        <v>16.087631792827793</v>
      </c>
      <c r="Q44" s="36">
        <v>18.943115746568367</v>
      </c>
      <c r="R44" s="36">
        <v>18.0643522643434</v>
      </c>
      <c r="S44" s="36">
        <v>16.49866142162486</v>
      </c>
      <c r="T44" s="36">
        <v>8.304656997807513</v>
      </c>
      <c r="U44" s="36">
        <v>15.591757973350212</v>
      </c>
      <c r="V44" s="36">
        <v>25.661923520425177</v>
      </c>
      <c r="W44" s="36">
        <v>18.96708007933499</v>
      </c>
      <c r="X44" s="18" t="s">
        <v>98</v>
      </c>
    </row>
    <row r="45" spans="1:24" ht="9.75" customHeight="1">
      <c r="A45" s="13" t="s">
        <v>100</v>
      </c>
      <c r="B45" s="14" t="s">
        <v>101</v>
      </c>
      <c r="C45" s="15"/>
      <c r="D45" s="16" t="s">
        <v>128</v>
      </c>
      <c r="E45" s="36">
        <v>10.732569367268496</v>
      </c>
      <c r="F45" s="36">
        <v>5.204014478446851</v>
      </c>
      <c r="G45" s="36">
        <v>5.795786872683479</v>
      </c>
      <c r="H45" s="36">
        <v>13.068929326375837</v>
      </c>
      <c r="I45" s="36">
        <v>14.298601124329963</v>
      </c>
      <c r="J45" s="36">
        <v>16.862067782264063</v>
      </c>
      <c r="K45" s="36">
        <v>10.52276130724583</v>
      </c>
      <c r="L45" s="36">
        <v>12.698370527807285</v>
      </c>
      <c r="M45" s="47">
        <v>13.282361168954651</v>
      </c>
      <c r="N45" s="36">
        <v>11.980272193782</v>
      </c>
      <c r="O45" s="36">
        <v>15.974429020088834</v>
      </c>
      <c r="P45" s="36">
        <v>17.74854316556369</v>
      </c>
      <c r="Q45" s="36">
        <v>16.248128827398503</v>
      </c>
      <c r="R45" s="36">
        <v>16.923623224034117</v>
      </c>
      <c r="S45" s="36">
        <v>14.111647682711535</v>
      </c>
      <c r="T45" s="36">
        <v>11.745919402906509</v>
      </c>
      <c r="U45" s="36">
        <v>14.210450554196058</v>
      </c>
      <c r="V45" s="36">
        <v>28.00396900873318</v>
      </c>
      <c r="W45" s="36">
        <v>19.481189075968743</v>
      </c>
      <c r="X45" s="18" t="s">
        <v>100</v>
      </c>
    </row>
    <row r="46" spans="1:24" ht="9.75" customHeight="1">
      <c r="A46" s="19" t="s">
        <v>102</v>
      </c>
      <c r="B46" s="20" t="s">
        <v>103</v>
      </c>
      <c r="C46" s="21"/>
      <c r="D46" s="22" t="s">
        <v>128</v>
      </c>
      <c r="E46" s="37">
        <v>15.465014150483071</v>
      </c>
      <c r="F46" s="37">
        <v>15.582714233795642</v>
      </c>
      <c r="G46" s="37">
        <v>4.10274410011165</v>
      </c>
      <c r="H46" s="37">
        <v>8.016970502980598</v>
      </c>
      <c r="I46" s="37">
        <v>11.977439338960494</v>
      </c>
      <c r="J46" s="37">
        <v>15.408931647921946</v>
      </c>
      <c r="K46" s="37">
        <v>9.681125679522168</v>
      </c>
      <c r="L46" s="37">
        <v>11.002448352905375</v>
      </c>
      <c r="M46" s="48">
        <v>11.870965964276621</v>
      </c>
      <c r="N46" s="37">
        <v>13.511842674019519</v>
      </c>
      <c r="O46" s="37">
        <v>14.687330483650499</v>
      </c>
      <c r="P46" s="37">
        <v>17.099872389012035</v>
      </c>
      <c r="Q46" s="37">
        <v>16.249651623535314</v>
      </c>
      <c r="R46" s="37">
        <v>17.77911200337448</v>
      </c>
      <c r="S46" s="37">
        <v>17.790705564094324</v>
      </c>
      <c r="T46" s="37">
        <v>10.631045518045568</v>
      </c>
      <c r="U46" s="37">
        <v>19.542509316747683</v>
      </c>
      <c r="V46" s="37">
        <v>33.23089485828038</v>
      </c>
      <c r="W46" s="37">
        <v>20.5665732526664</v>
      </c>
      <c r="X46" s="23" t="s">
        <v>102</v>
      </c>
    </row>
    <row r="47" spans="1:24" ht="9.75" customHeight="1">
      <c r="A47" s="13" t="s">
        <v>104</v>
      </c>
      <c r="B47" s="14" t="s">
        <v>105</v>
      </c>
      <c r="C47" s="15"/>
      <c r="D47" s="16" t="s">
        <v>128</v>
      </c>
      <c r="E47" s="36">
        <v>0.6627121530339934</v>
      </c>
      <c r="F47" s="36">
        <v>8.816522168182132</v>
      </c>
      <c r="G47" s="36">
        <v>6.120043011309903</v>
      </c>
      <c r="H47" s="36">
        <v>6.906107699632543</v>
      </c>
      <c r="I47" s="36">
        <v>21.257279890373425</v>
      </c>
      <c r="J47" s="36">
        <v>6.848424918773844</v>
      </c>
      <c r="K47" s="36">
        <v>13.155644869862584</v>
      </c>
      <c r="L47" s="36">
        <v>8.03688961934212</v>
      </c>
      <c r="M47" s="47">
        <v>14.052530262939712</v>
      </c>
      <c r="N47" s="36">
        <v>15.329473045413167</v>
      </c>
      <c r="O47" s="36">
        <v>14.009931923570235</v>
      </c>
      <c r="P47" s="36">
        <v>12.67632041999596</v>
      </c>
      <c r="Q47" s="36">
        <v>15.277191096092068</v>
      </c>
      <c r="R47" s="36">
        <v>13.10710875213752</v>
      </c>
      <c r="S47" s="36">
        <v>11.48612829121754</v>
      </c>
      <c r="T47" s="36">
        <v>8.033203595099295</v>
      </c>
      <c r="U47" s="36">
        <v>21.440060425915746</v>
      </c>
      <c r="V47" s="36">
        <v>29.605450091170468</v>
      </c>
      <c r="W47" s="36">
        <v>21.768506674538358</v>
      </c>
      <c r="X47" s="18" t="s">
        <v>104</v>
      </c>
    </row>
    <row r="48" spans="1:24" ht="9.75" customHeight="1">
      <c r="A48" s="13" t="s">
        <v>106</v>
      </c>
      <c r="B48" s="14" t="s">
        <v>107</v>
      </c>
      <c r="C48" s="15"/>
      <c r="D48" s="16" t="s">
        <v>128</v>
      </c>
      <c r="E48" s="36">
        <v>12.937034382004114</v>
      </c>
      <c r="F48" s="36">
        <v>7.592800899887521</v>
      </c>
      <c r="G48" s="36">
        <v>3.701739974609808</v>
      </c>
      <c r="H48" s="36">
        <v>8.426768058646033</v>
      </c>
      <c r="I48" s="36">
        <v>2.2043050030218723</v>
      </c>
      <c r="J48" s="36">
        <v>16.539951133291737</v>
      </c>
      <c r="K48" s="36">
        <v>12.746109367071682</v>
      </c>
      <c r="L48" s="36">
        <v>11.231454005934722</v>
      </c>
      <c r="M48" s="47">
        <v>15.17896047307812</v>
      </c>
      <c r="N48" s="36">
        <v>16.215851055205775</v>
      </c>
      <c r="O48" s="36">
        <v>10.75514190051021</v>
      </c>
      <c r="P48" s="36">
        <v>14.520371286757538</v>
      </c>
      <c r="Q48" s="36">
        <v>16.065428661965015</v>
      </c>
      <c r="R48" s="36">
        <v>14.764991640286368</v>
      </c>
      <c r="S48" s="36">
        <v>16.721617662960682</v>
      </c>
      <c r="T48" s="36">
        <v>12.494294131419423</v>
      </c>
      <c r="U48" s="36">
        <v>16.222164991674944</v>
      </c>
      <c r="V48" s="36">
        <v>31.00233700847454</v>
      </c>
      <c r="W48" s="36">
        <v>23.67118782748257</v>
      </c>
      <c r="X48" s="18" t="s">
        <v>106</v>
      </c>
    </row>
    <row r="49" spans="1:24" ht="9.75" customHeight="1">
      <c r="A49" s="13" t="s">
        <v>108</v>
      </c>
      <c r="B49" s="14" t="s">
        <v>109</v>
      </c>
      <c r="C49" s="15"/>
      <c r="D49" s="16" t="s">
        <v>128</v>
      </c>
      <c r="E49" s="36">
        <v>8.20509768580709</v>
      </c>
      <c r="F49" s="36">
        <v>-1.5942108695481352</v>
      </c>
      <c r="G49" s="36">
        <v>4.711602951039566</v>
      </c>
      <c r="H49" s="36">
        <v>7.603797323573147</v>
      </c>
      <c r="I49" s="36">
        <v>11.973043644635297</v>
      </c>
      <c r="J49" s="36">
        <v>19.062988488288937</v>
      </c>
      <c r="K49" s="36">
        <v>18.09392191777181</v>
      </c>
      <c r="L49" s="36">
        <v>18.274701137836672</v>
      </c>
      <c r="M49" s="47">
        <v>12.71415415293518</v>
      </c>
      <c r="N49" s="36">
        <v>12.839480330060638</v>
      </c>
      <c r="O49" s="36">
        <v>15.222445297516288</v>
      </c>
      <c r="P49" s="36">
        <v>13.374691308333311</v>
      </c>
      <c r="Q49" s="36">
        <v>13.444633278210176</v>
      </c>
      <c r="R49" s="36">
        <v>13.58134614180986</v>
      </c>
      <c r="S49" s="36">
        <v>15.445504075084642</v>
      </c>
      <c r="T49" s="36">
        <v>10.281373949890366</v>
      </c>
      <c r="U49" s="36">
        <v>22.384879696298256</v>
      </c>
      <c r="V49" s="36">
        <v>28.300644796225214</v>
      </c>
      <c r="W49" s="36">
        <v>23.605337591930493</v>
      </c>
      <c r="X49" s="18" t="s">
        <v>108</v>
      </c>
    </row>
    <row r="50" spans="1:24" ht="9.75" customHeight="1">
      <c r="A50" s="13" t="s">
        <v>110</v>
      </c>
      <c r="B50" s="14" t="s">
        <v>111</v>
      </c>
      <c r="C50" s="15"/>
      <c r="D50" s="16" t="s">
        <v>128</v>
      </c>
      <c r="E50" s="36">
        <v>5.080463344476399</v>
      </c>
      <c r="F50" s="36">
        <v>14.27267907125858</v>
      </c>
      <c r="G50" s="36">
        <v>8.818007208062667</v>
      </c>
      <c r="H50" s="36">
        <v>5.46972611704976</v>
      </c>
      <c r="I50" s="36">
        <v>8.974069686542194</v>
      </c>
      <c r="J50" s="36">
        <v>11.164985721311055</v>
      </c>
      <c r="K50" s="36">
        <v>15.959890723953805</v>
      </c>
      <c r="L50" s="36">
        <v>13.270018472411849</v>
      </c>
      <c r="M50" s="47">
        <v>15.041450256737505</v>
      </c>
      <c r="N50" s="36">
        <v>14.212486196358398</v>
      </c>
      <c r="O50" s="36">
        <v>13.022674329708678</v>
      </c>
      <c r="P50" s="36">
        <v>17.07357832916871</v>
      </c>
      <c r="Q50" s="36">
        <v>13.483825798514104</v>
      </c>
      <c r="R50" s="36">
        <v>16.145764701654343</v>
      </c>
      <c r="S50" s="36">
        <v>15.288278067144546</v>
      </c>
      <c r="T50" s="36">
        <v>11.559992932403816</v>
      </c>
      <c r="U50" s="36">
        <v>23.016176921673548</v>
      </c>
      <c r="V50" s="36">
        <v>27.660808896986808</v>
      </c>
      <c r="W50" s="36">
        <v>25.59745087626129</v>
      </c>
      <c r="X50" s="18" t="s">
        <v>110</v>
      </c>
    </row>
    <row r="51" spans="1:24" ht="9.75" customHeight="1">
      <c r="A51" s="13" t="s">
        <v>112</v>
      </c>
      <c r="B51" s="14" t="s">
        <v>113</v>
      </c>
      <c r="C51" s="15"/>
      <c r="D51" s="16" t="s">
        <v>128</v>
      </c>
      <c r="E51" s="36">
        <v>20.270983925801247</v>
      </c>
      <c r="F51" s="36">
        <v>0.1454505536726316</v>
      </c>
      <c r="G51" s="36">
        <v>4.466793636874343</v>
      </c>
      <c r="H51" s="36">
        <v>16.46839709875006</v>
      </c>
      <c r="I51" s="36">
        <v>15.452876721584701</v>
      </c>
      <c r="J51" s="36">
        <v>9.71800899327944</v>
      </c>
      <c r="K51" s="36">
        <v>16.162298638028517</v>
      </c>
      <c r="L51" s="36">
        <v>22.244841731463907</v>
      </c>
      <c r="M51" s="47">
        <v>8.799849746447123</v>
      </c>
      <c r="N51" s="36">
        <v>15.081767230962214</v>
      </c>
      <c r="O51" s="36">
        <v>11.596731934638683</v>
      </c>
      <c r="P51" s="36">
        <v>16.432261446576675</v>
      </c>
      <c r="Q51" s="36">
        <v>18.124480497491007</v>
      </c>
      <c r="R51" s="36">
        <v>13.338741151213668</v>
      </c>
      <c r="S51" s="36">
        <v>13.982432137231697</v>
      </c>
      <c r="T51" s="36">
        <v>11.117527499407402</v>
      </c>
      <c r="U51" s="36">
        <v>21.146920055101546</v>
      </c>
      <c r="V51" s="36">
        <v>30.983678110534782</v>
      </c>
      <c r="W51" s="36">
        <v>23.268894955958146</v>
      </c>
      <c r="X51" s="18" t="s">
        <v>112</v>
      </c>
    </row>
    <row r="52" spans="1:24" ht="9.75" customHeight="1">
      <c r="A52" s="13" t="s">
        <v>114</v>
      </c>
      <c r="B52" s="14" t="s">
        <v>115</v>
      </c>
      <c r="C52" s="15"/>
      <c r="D52" s="16" t="s">
        <v>128</v>
      </c>
      <c r="E52" s="36">
        <v>8.836497974100268</v>
      </c>
      <c r="F52" s="36">
        <v>11.711407558807977</v>
      </c>
      <c r="G52" s="36">
        <v>5.808264381804975</v>
      </c>
      <c r="H52" s="36">
        <v>7.572950440018531</v>
      </c>
      <c r="I52" s="36">
        <v>9.603157517043414</v>
      </c>
      <c r="J52" s="36">
        <v>17.465233218971804</v>
      </c>
      <c r="K52" s="36">
        <v>13.074183281588773</v>
      </c>
      <c r="L52" s="36">
        <v>15.049072526779156</v>
      </c>
      <c r="M52" s="47">
        <v>9.490899431000216</v>
      </c>
      <c r="N52" s="36">
        <v>16.6879938014346</v>
      </c>
      <c r="O52" s="36">
        <v>12.151059063409647</v>
      </c>
      <c r="P52" s="36">
        <v>15.480487170363105</v>
      </c>
      <c r="Q52" s="36">
        <v>11.581057041722872</v>
      </c>
      <c r="R52" s="36">
        <v>13.122743179645212</v>
      </c>
      <c r="S52" s="36">
        <v>14.526200909195339</v>
      </c>
      <c r="T52" s="36">
        <v>15.480749596076478</v>
      </c>
      <c r="U52" s="36">
        <v>26.124594578245024</v>
      </c>
      <c r="V52" s="36">
        <v>27.418204357514966</v>
      </c>
      <c r="W52" s="36">
        <v>22.52911971028928</v>
      </c>
      <c r="X52" s="18" t="s">
        <v>114</v>
      </c>
    </row>
    <row r="53" spans="1:24" ht="9.75" customHeight="1">
      <c r="A53" s="19" t="s">
        <v>116</v>
      </c>
      <c r="B53" s="20" t="s">
        <v>117</v>
      </c>
      <c r="C53" s="21"/>
      <c r="D53" s="22" t="s">
        <v>128</v>
      </c>
      <c r="E53" s="37">
        <v>7.024255673537368</v>
      </c>
      <c r="F53" s="37">
        <v>6.636188993993628</v>
      </c>
      <c r="G53" s="37">
        <v>7.470582869652475</v>
      </c>
      <c r="H53" s="37">
        <v>12.998641996265476</v>
      </c>
      <c r="I53" s="37">
        <v>19.132835092199656</v>
      </c>
      <c r="J53" s="37">
        <v>11.471714767586661</v>
      </c>
      <c r="K53" s="37">
        <v>16.467527325688252</v>
      </c>
      <c r="L53" s="37">
        <v>9.314409897167565</v>
      </c>
      <c r="M53" s="48">
        <v>14.517042614866881</v>
      </c>
      <c r="N53" s="37">
        <v>18.206769469498596</v>
      </c>
      <c r="O53" s="37">
        <v>16.386206443884703</v>
      </c>
      <c r="P53" s="37">
        <v>18.53723872968878</v>
      </c>
      <c r="Q53" s="37">
        <v>14.169407258951765</v>
      </c>
      <c r="R53" s="37">
        <v>16.11026320861353</v>
      </c>
      <c r="S53" s="37">
        <v>15.449182387115584</v>
      </c>
      <c r="T53" s="37">
        <v>16.878317569615533</v>
      </c>
      <c r="U53" s="37">
        <v>34.98272806763816</v>
      </c>
      <c r="V53" s="37">
        <v>44.75353266157137</v>
      </c>
      <c r="W53" s="37">
        <v>26.345468312645167</v>
      </c>
      <c r="X53" s="23" t="s">
        <v>116</v>
      </c>
    </row>
    <row r="54" spans="1:24" ht="9.75" customHeight="1">
      <c r="A54" s="24"/>
      <c r="B54" s="25" t="s">
        <v>118</v>
      </c>
      <c r="C54" s="26"/>
      <c r="D54" s="27" t="s">
        <v>128</v>
      </c>
      <c r="E54" s="38">
        <v>13.158887421237338</v>
      </c>
      <c r="F54" s="38">
        <v>12.745643131285107</v>
      </c>
      <c r="G54" s="38">
        <v>3.287661088836046</v>
      </c>
      <c r="H54" s="38">
        <v>13.562278922700827</v>
      </c>
      <c r="I54" s="38">
        <v>18.0720836764053</v>
      </c>
      <c r="J54" s="38">
        <v>19.52934043590919</v>
      </c>
      <c r="K54" s="38">
        <v>14.689201804885641</v>
      </c>
      <c r="L54" s="38">
        <v>15.684663815431719</v>
      </c>
      <c r="M54" s="49">
        <v>13.621049457012276</v>
      </c>
      <c r="N54" s="38">
        <v>12.257774576262065</v>
      </c>
      <c r="O54" s="38">
        <v>15.513868818947586</v>
      </c>
      <c r="P54" s="38">
        <v>18.349159961091473</v>
      </c>
      <c r="Q54" s="38">
        <v>18.17542674836173</v>
      </c>
      <c r="R54" s="38">
        <v>17.87163104340175</v>
      </c>
      <c r="S54" s="38">
        <v>18.78023175005299</v>
      </c>
      <c r="T54" s="38">
        <v>9.484749141770223</v>
      </c>
      <c r="U54" s="38">
        <v>19.970387555378892</v>
      </c>
      <c r="V54" s="38">
        <v>28.99202754273287</v>
      </c>
      <c r="W54" s="38">
        <v>16.774478047650774</v>
      </c>
      <c r="X54" s="28"/>
    </row>
    <row r="55" spans="1:24" ht="9.75" customHeight="1">
      <c r="A55" s="67" t="s">
        <v>119</v>
      </c>
      <c r="B55" s="68"/>
      <c r="C55" s="15"/>
      <c r="D55" s="29"/>
      <c r="E55" s="39"/>
      <c r="F55" s="39"/>
      <c r="G55" s="39"/>
      <c r="H55" s="39"/>
      <c r="I55" s="39"/>
      <c r="J55" s="39"/>
      <c r="K55" s="39"/>
      <c r="L55" s="39"/>
      <c r="M55" s="50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12"/>
    </row>
    <row r="56" spans="1:24" ht="9.75" customHeight="1">
      <c r="A56" s="13"/>
      <c r="B56" s="14" t="s">
        <v>120</v>
      </c>
      <c r="C56" s="15"/>
      <c r="D56" s="16" t="s">
        <v>128</v>
      </c>
      <c r="E56" s="36">
        <v>6.424244445648867</v>
      </c>
      <c r="F56" s="36">
        <v>13.432419515329102</v>
      </c>
      <c r="G56" s="36">
        <v>3.7061774920360335</v>
      </c>
      <c r="H56" s="36">
        <v>11.575638941301918</v>
      </c>
      <c r="I56" s="36">
        <v>12.493515811868107</v>
      </c>
      <c r="J56" s="36">
        <v>14.84831182834499</v>
      </c>
      <c r="K56" s="36">
        <v>13.682251989517383</v>
      </c>
      <c r="L56" s="36">
        <v>16.005771243357486</v>
      </c>
      <c r="M56" s="47">
        <v>11.573478966595246</v>
      </c>
      <c r="N56" s="36">
        <v>13.466633842381896</v>
      </c>
      <c r="O56" s="36">
        <v>13.65890161248231</v>
      </c>
      <c r="P56" s="36">
        <v>18.848344351350036</v>
      </c>
      <c r="Q56" s="36">
        <v>15.996131258586558</v>
      </c>
      <c r="R56" s="36">
        <v>13.109582119165879</v>
      </c>
      <c r="S56" s="36">
        <v>15.97005980730873</v>
      </c>
      <c r="T56" s="36">
        <v>7.338392894891271</v>
      </c>
      <c r="U56" s="36">
        <v>19.811927121069488</v>
      </c>
      <c r="V56" s="36">
        <v>29.542960391464078</v>
      </c>
      <c r="W56" s="36">
        <v>22.32256004913846</v>
      </c>
      <c r="X56" s="12"/>
    </row>
    <row r="57" spans="1:24" ht="9.75" customHeight="1">
      <c r="A57" s="13"/>
      <c r="B57" s="14" t="s">
        <v>121</v>
      </c>
      <c r="C57" s="15"/>
      <c r="D57" s="16" t="s">
        <v>128</v>
      </c>
      <c r="E57" s="36">
        <v>14.838449682356838</v>
      </c>
      <c r="F57" s="36">
        <v>13.126649909946565</v>
      </c>
      <c r="G57" s="36">
        <v>4.33119050183906</v>
      </c>
      <c r="H57" s="36">
        <v>17.34581611891315</v>
      </c>
      <c r="I57" s="36">
        <v>20.8350291174595</v>
      </c>
      <c r="J57" s="36">
        <v>25.054022821948124</v>
      </c>
      <c r="K57" s="36">
        <v>15.717892136672134</v>
      </c>
      <c r="L57" s="36">
        <v>16.487054910793248</v>
      </c>
      <c r="M57" s="47">
        <v>14.177201620251623</v>
      </c>
      <c r="N57" s="36">
        <v>12.183826365290074</v>
      </c>
      <c r="O57" s="36">
        <v>16.559299222993133</v>
      </c>
      <c r="P57" s="36">
        <v>19.06017776581288</v>
      </c>
      <c r="Q57" s="36">
        <v>19.267305444528887</v>
      </c>
      <c r="R57" s="36">
        <v>19.412633258805556</v>
      </c>
      <c r="S57" s="36">
        <v>19.835929320484695</v>
      </c>
      <c r="T57" s="36">
        <v>10.557937907083172</v>
      </c>
      <c r="U57" s="36">
        <v>20.544232900833407</v>
      </c>
      <c r="V57" s="36">
        <v>28.719917144557428</v>
      </c>
      <c r="W57" s="36">
        <v>14.147645948714555</v>
      </c>
      <c r="X57" s="12"/>
    </row>
    <row r="58" spans="1:24" ht="9.75" customHeight="1">
      <c r="A58" s="13"/>
      <c r="B58" s="14" t="s">
        <v>122</v>
      </c>
      <c r="C58" s="15"/>
      <c r="D58" s="16" t="s">
        <v>128</v>
      </c>
      <c r="E58" s="36">
        <v>14.585700387458346</v>
      </c>
      <c r="F58" s="36">
        <v>14.484423556893475</v>
      </c>
      <c r="G58" s="36">
        <v>0.1091555550157608</v>
      </c>
      <c r="H58" s="36">
        <v>16.33053386956864</v>
      </c>
      <c r="I58" s="36">
        <v>23.25656125851016</v>
      </c>
      <c r="J58" s="36">
        <v>18.039065127583555</v>
      </c>
      <c r="K58" s="36">
        <v>13.115369555497608</v>
      </c>
      <c r="L58" s="36">
        <v>16.012941687156214</v>
      </c>
      <c r="M58" s="47">
        <v>12.089640440684718</v>
      </c>
      <c r="N58" s="36">
        <v>9.69376799830657</v>
      </c>
      <c r="O58" s="36">
        <v>16.80636500192972</v>
      </c>
      <c r="P58" s="36">
        <v>19.69788414787932</v>
      </c>
      <c r="Q58" s="36">
        <v>18.42466904152616</v>
      </c>
      <c r="R58" s="36">
        <v>19.690440116680264</v>
      </c>
      <c r="S58" s="36">
        <v>19.770547303217683</v>
      </c>
      <c r="T58" s="36">
        <v>9.10965850668471</v>
      </c>
      <c r="U58" s="36">
        <v>19.49522593748449</v>
      </c>
      <c r="V58" s="36">
        <v>29.89031269696366</v>
      </c>
      <c r="W58" s="36">
        <v>13.797645165715494</v>
      </c>
      <c r="X58" s="12"/>
    </row>
    <row r="59" spans="1:24" ht="9.75" customHeight="1">
      <c r="A59" s="13"/>
      <c r="B59" s="14" t="s">
        <v>123</v>
      </c>
      <c r="C59" s="15"/>
      <c r="D59" s="16" t="s">
        <v>128</v>
      </c>
      <c r="E59" s="36">
        <v>19.375200830017462</v>
      </c>
      <c r="F59" s="36">
        <v>13.802443063156318</v>
      </c>
      <c r="G59" s="36">
        <v>2.7197799934807705</v>
      </c>
      <c r="H59" s="36">
        <v>11.927866189409968</v>
      </c>
      <c r="I59" s="36">
        <v>19.030229027010066</v>
      </c>
      <c r="J59" s="36">
        <v>19.656443996734183</v>
      </c>
      <c r="K59" s="36">
        <v>16.916208544428883</v>
      </c>
      <c r="L59" s="36">
        <v>17.015884040511438</v>
      </c>
      <c r="M59" s="47">
        <v>15.279939404985953</v>
      </c>
      <c r="N59" s="36">
        <v>12.84567326191987</v>
      </c>
      <c r="O59" s="36">
        <v>14.496832661950947</v>
      </c>
      <c r="P59" s="36">
        <v>17.281079094778022</v>
      </c>
      <c r="Q59" s="36">
        <v>19.389538541846306</v>
      </c>
      <c r="R59" s="36">
        <v>18.517814716072593</v>
      </c>
      <c r="S59" s="36">
        <v>20.175999780693573</v>
      </c>
      <c r="T59" s="36">
        <v>7.773781733210569</v>
      </c>
      <c r="U59" s="36">
        <v>19.23611395392774</v>
      </c>
      <c r="V59" s="36">
        <v>27.399065816077538</v>
      </c>
      <c r="W59" s="36">
        <v>15.758165365011862</v>
      </c>
      <c r="X59" s="12"/>
    </row>
    <row r="60" spans="1:24" ht="9.75" customHeight="1">
      <c r="A60" s="13"/>
      <c r="B60" s="14" t="s">
        <v>124</v>
      </c>
      <c r="C60" s="15"/>
      <c r="D60" s="16" t="s">
        <v>128</v>
      </c>
      <c r="E60" s="36">
        <v>9.488258853484254</v>
      </c>
      <c r="F60" s="36">
        <v>11.828530107720354</v>
      </c>
      <c r="G60" s="36">
        <v>3.2583386207085</v>
      </c>
      <c r="H60" s="36">
        <v>10.419716935090293</v>
      </c>
      <c r="I60" s="36">
        <v>16.617586367569743</v>
      </c>
      <c r="J60" s="36">
        <v>15.488148607320085</v>
      </c>
      <c r="K60" s="36">
        <v>13.899737556158541</v>
      </c>
      <c r="L60" s="36">
        <v>11.45296074413696</v>
      </c>
      <c r="M60" s="47">
        <v>15.560308948014722</v>
      </c>
      <c r="N60" s="36">
        <v>10.595939918830723</v>
      </c>
      <c r="O60" s="36">
        <v>16.867634308957065</v>
      </c>
      <c r="P60" s="36">
        <v>18.095475922486088</v>
      </c>
      <c r="Q60" s="36">
        <v>17.522190619262517</v>
      </c>
      <c r="R60" s="36">
        <v>17.08204022114191</v>
      </c>
      <c r="S60" s="36">
        <v>17.506706102818242</v>
      </c>
      <c r="T60" s="36">
        <v>10.65922934737796</v>
      </c>
      <c r="U60" s="36">
        <v>19.61440566728578</v>
      </c>
      <c r="V60" s="36">
        <v>29.96668104375607</v>
      </c>
      <c r="W60" s="36">
        <v>20.268290890657383</v>
      </c>
      <c r="X60" s="12"/>
    </row>
    <row r="61" spans="1:24" ht="9.75" customHeight="1">
      <c r="A61" s="13"/>
      <c r="B61" s="14" t="s">
        <v>125</v>
      </c>
      <c r="C61" s="15"/>
      <c r="D61" s="16" t="s">
        <v>128</v>
      </c>
      <c r="E61" s="36">
        <v>9.373200032913687</v>
      </c>
      <c r="F61" s="36">
        <v>6.623282582732259</v>
      </c>
      <c r="G61" s="36">
        <v>2.6762509554889107</v>
      </c>
      <c r="H61" s="36">
        <v>11.19077547724649</v>
      </c>
      <c r="I61" s="36">
        <v>16.345029691547836</v>
      </c>
      <c r="J61" s="36">
        <v>17.336951469462008</v>
      </c>
      <c r="K61" s="36">
        <v>10.375269275606172</v>
      </c>
      <c r="L61" s="36">
        <v>13.434667286474067</v>
      </c>
      <c r="M61" s="47">
        <v>13.900062976656443</v>
      </c>
      <c r="N61" s="36">
        <v>11.887465310754791</v>
      </c>
      <c r="O61" s="36">
        <v>15.98088115507521</v>
      </c>
      <c r="P61" s="36">
        <v>17.173133926714797</v>
      </c>
      <c r="Q61" s="36">
        <v>18.089289442549926</v>
      </c>
      <c r="R61" s="36">
        <v>17.686487999646403</v>
      </c>
      <c r="S61" s="36">
        <v>16.233763388494978</v>
      </c>
      <c r="T61" s="36">
        <v>9.882443161653725</v>
      </c>
      <c r="U61" s="36">
        <v>16.747394499594435</v>
      </c>
      <c r="V61" s="36">
        <v>26.046006310377194</v>
      </c>
      <c r="W61" s="36">
        <v>20.7417889848369</v>
      </c>
      <c r="X61" s="12"/>
    </row>
    <row r="62" spans="1:24" ht="9.75" customHeight="1">
      <c r="A62" s="13"/>
      <c r="B62" s="14" t="s">
        <v>126</v>
      </c>
      <c r="C62" s="15"/>
      <c r="D62" s="16" t="s">
        <v>128</v>
      </c>
      <c r="E62" s="36">
        <v>11.298160537959092</v>
      </c>
      <c r="F62" s="36">
        <v>9.796378340079315</v>
      </c>
      <c r="G62" s="36">
        <v>5.028357701083792</v>
      </c>
      <c r="H62" s="36">
        <v>8.437590485674136</v>
      </c>
      <c r="I62" s="36">
        <v>11.472579181099917</v>
      </c>
      <c r="J62" s="36">
        <v>14.55547043371</v>
      </c>
      <c r="K62" s="36">
        <v>12.966471671265296</v>
      </c>
      <c r="L62" s="36">
        <v>13.130553834311343</v>
      </c>
      <c r="M62" s="47">
        <v>12.368280851861968</v>
      </c>
      <c r="N62" s="36">
        <v>14.61894428798216</v>
      </c>
      <c r="O62" s="36">
        <v>13.654736378959882</v>
      </c>
      <c r="P62" s="36">
        <v>15.836252120508249</v>
      </c>
      <c r="Q62" s="36">
        <v>15.07221084844032</v>
      </c>
      <c r="R62" s="36">
        <v>15.500544680272284</v>
      </c>
      <c r="S62" s="36">
        <v>15.976008506855592</v>
      </c>
      <c r="T62" s="36">
        <v>11.569574887198783</v>
      </c>
      <c r="U62" s="36">
        <v>21.568573783408638</v>
      </c>
      <c r="V62" s="36">
        <v>31.49480564143869</v>
      </c>
      <c r="W62" s="36">
        <v>22.549565788369776</v>
      </c>
      <c r="X62" s="12"/>
    </row>
    <row r="63" spans="1:24" ht="9" customHeight="1">
      <c r="A63" s="31"/>
      <c r="B63" s="32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3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4"/>
    </row>
    <row r="64" spans="1:24" ht="9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</sheetData>
  <sheetProtection/>
  <mergeCells count="2">
    <mergeCell ref="A55:B55"/>
    <mergeCell ref="A4:C5"/>
  </mergeCells>
  <printOptions/>
  <pageMargins left="1.04" right="0.44999999999999996" top="0.51" bottom="0.55" header="0.511811023622047" footer="0.2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YM</cp:lastModifiedBy>
  <cp:lastPrinted>2008-03-26T06:57:45Z</cp:lastPrinted>
  <dcterms:created xsi:type="dcterms:W3CDTF">2007-09-26T00:15:16Z</dcterms:created>
  <dcterms:modified xsi:type="dcterms:W3CDTF">2014-11-28T13:22:58Z</dcterms:modified>
  <cp:category/>
  <cp:version/>
  <cp:contentType/>
  <cp:contentStatus/>
</cp:coreProperties>
</file>