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135" windowHeight="11010" activeTab="0"/>
  </bookViews>
  <sheets>
    <sheet name="y0203000 (2)" sheetId="1" r:id="rId1"/>
    <sheet name="y0203000" sheetId="2" r:id="rId2"/>
  </sheets>
  <definedNames>
    <definedName name="_xlnm.Print_Area" localSheetId="0">'y0203000 (2)'!$B$176:$W$217</definedName>
  </definedNames>
  <calcPr fullCalcOnLoad="1"/>
</workbook>
</file>

<file path=xl/sharedStrings.xml><?xml version="1.0" encoding="utf-8"?>
<sst xmlns="http://schemas.openxmlformats.org/spreadsheetml/2006/main" count="916" uniqueCount="303">
  <si>
    <t>（単位　人口　1,000）</t>
  </si>
  <si>
    <t>(Population in thousand)</t>
  </si>
  <si>
    <t>Prefecture</t>
  </si>
  <si>
    <t>Population 1920</t>
  </si>
  <si>
    <t>Population 1925</t>
  </si>
  <si>
    <t>Population 1930</t>
  </si>
  <si>
    <t>Population 1935</t>
  </si>
  <si>
    <t>Population 1940</t>
  </si>
  <si>
    <t>Population 1945</t>
  </si>
  <si>
    <t>Population 1950</t>
  </si>
  <si>
    <t>Population 1955</t>
  </si>
  <si>
    <t>Population 1960</t>
  </si>
  <si>
    <t>Population 1965</t>
  </si>
  <si>
    <t>Population 1970</t>
  </si>
  <si>
    <t>Population 1975</t>
  </si>
  <si>
    <t>Population 1980</t>
  </si>
  <si>
    <t>Population 1985</t>
  </si>
  <si>
    <t>Population 1990</t>
  </si>
  <si>
    <t>Population 1995</t>
  </si>
  <si>
    <t>　</t>
  </si>
  <si>
    <t>Population</t>
  </si>
  <si>
    <t>男</t>
  </si>
  <si>
    <t>女</t>
  </si>
  <si>
    <t>Male</t>
  </si>
  <si>
    <t>Female</t>
  </si>
  <si>
    <t>Japan</t>
  </si>
  <si>
    <t>01　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</si>
  <si>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</si>
  <si>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</si>
  <si>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</si>
  <si>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</si>
  <si>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</si>
  <si>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</si>
  <si>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</si>
  <si>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</si>
  <si>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</si>
  <si>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</si>
  <si>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</si>
  <si>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</si>
  <si>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</si>
  <si>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</si>
  <si>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</si>
  <si>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</si>
  <si>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</si>
  <si>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</si>
  <si>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</si>
  <si>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</si>
  <si>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</si>
  <si>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</si>
  <si>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</si>
  <si>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</si>
  <si>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</si>
  <si>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</si>
  <si>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</si>
  <si>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</si>
  <si>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</si>
  <si>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</si>
  <si>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</si>
  <si>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</si>
  <si>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</si>
  <si>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</si>
  <si>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</si>
  <si>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</si>
  <si>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</si>
  <si>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</si>
  <si>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</si>
  <si>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</si>
  <si>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</si>
  <si>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</si>
  <si>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</si>
  <si>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</si>
  <si>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</si>
  <si>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46　鹿児島</t>
  </si>
  <si>
    <t>Kagoshima</t>
  </si>
  <si>
    <t xml:space="preserve">Okinawa </t>
  </si>
  <si>
    <t>Source:  Statistical Survey Department, Statistics Bureau, Ministry of Internal Affairs and Communications.</t>
  </si>
  <si>
    <t>Population 2000</t>
  </si>
  <si>
    <t>a)　奄美群島の人口を含む。</t>
  </si>
  <si>
    <t>b)　岐阜県との境界紛争地域の人口を含む。　　</t>
  </si>
  <si>
    <t>a)  Including population of Amami Islands.</t>
  </si>
  <si>
    <t xml:space="preserve">b)  Including population under boundary dispute with Gifu Prefecture.  </t>
  </si>
  <si>
    <t>都道府県</t>
  </si>
  <si>
    <t>大正9年人口</t>
  </si>
  <si>
    <t>14年人口</t>
  </si>
  <si>
    <t>昭和5年人口</t>
  </si>
  <si>
    <t>10年人口</t>
  </si>
  <si>
    <t>15年人口</t>
  </si>
  <si>
    <t>20年人口</t>
  </si>
  <si>
    <t>25年人口</t>
  </si>
  <si>
    <t>30年人口</t>
  </si>
  <si>
    <t>35年人口</t>
  </si>
  <si>
    <t>40年人口</t>
  </si>
  <si>
    <t>45年人口</t>
  </si>
  <si>
    <t>50年人口</t>
  </si>
  <si>
    <t>55年人口</t>
  </si>
  <si>
    <t>60年人口</t>
  </si>
  <si>
    <t>平成2年人口</t>
  </si>
  <si>
    <t>7年人口</t>
  </si>
  <si>
    <t>12年人口</t>
  </si>
  <si>
    <t>人口</t>
  </si>
  <si>
    <t>全国</t>
  </si>
  <si>
    <t>02　青森</t>
  </si>
  <si>
    <t>03　岩手</t>
  </si>
  <si>
    <t>04　宮城</t>
  </si>
  <si>
    <t>05　秋田</t>
  </si>
  <si>
    <t>06　山形</t>
  </si>
  <si>
    <t>07　福島</t>
  </si>
  <si>
    <t>08　茨城</t>
  </si>
  <si>
    <t>09　栃木</t>
  </si>
  <si>
    <t>10　群馬</t>
  </si>
  <si>
    <t>11　埼玉</t>
  </si>
  <si>
    <t>12　千葉</t>
  </si>
  <si>
    <t>13　東京</t>
  </si>
  <si>
    <t>14　神奈川</t>
  </si>
  <si>
    <t>15　新潟</t>
  </si>
  <si>
    <t>16　富山</t>
  </si>
  <si>
    <t>17　石川</t>
  </si>
  <si>
    <t>18　福井</t>
  </si>
  <si>
    <t>19　山梨</t>
  </si>
  <si>
    <t>20　長野</t>
  </si>
  <si>
    <t>21　岐阜</t>
  </si>
  <si>
    <t>22　静岡</t>
  </si>
  <si>
    <t>23　愛知</t>
  </si>
  <si>
    <t>24　三重</t>
  </si>
  <si>
    <t>25　滋賀</t>
  </si>
  <si>
    <t>26　京都</t>
  </si>
  <si>
    <t>27　大阪</t>
  </si>
  <si>
    <t>28　兵庫</t>
  </si>
  <si>
    <t>29　奈良</t>
  </si>
  <si>
    <t>30　和歌山</t>
  </si>
  <si>
    <t>31　鳥取</t>
  </si>
  <si>
    <t>32　島根</t>
  </si>
  <si>
    <t>33　岡山</t>
  </si>
  <si>
    <t>34　広島</t>
  </si>
  <si>
    <t>35　山口</t>
  </si>
  <si>
    <t>36　徳島</t>
  </si>
  <si>
    <t>37　香川</t>
  </si>
  <si>
    <t>38　愛媛</t>
  </si>
  <si>
    <t>39　高知</t>
  </si>
  <si>
    <t>40　福岡</t>
  </si>
  <si>
    <t>41　佐賀</t>
  </si>
  <si>
    <t>42　長崎</t>
  </si>
  <si>
    <t>43　熊本</t>
  </si>
  <si>
    <t>44　大分</t>
  </si>
  <si>
    <t>45　宮崎</t>
  </si>
  <si>
    <t>47　沖縄</t>
  </si>
  <si>
    <t>(%)</t>
  </si>
  <si>
    <t>...</t>
  </si>
  <si>
    <r>
      <t>人口密度（人 / 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</si>
  <si>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>22年</t>
  </si>
  <si>
    <t>平成17～22年人口増減率</t>
  </si>
  <si>
    <t xml:space="preserve">Rate of population change (2005--10) </t>
  </si>
  <si>
    <t>17年人口</t>
  </si>
  <si>
    <r>
      <t>Population 200</t>
    </r>
    <r>
      <rPr>
        <sz val="11"/>
        <rFont val="ＭＳ Ｐ明朝"/>
        <family val="1"/>
      </rPr>
      <t>５</t>
    </r>
  </si>
  <si>
    <t>昭和20年以前は現在人口，25年以降は常住人口である。沖縄県は昭和25年以前が現在人口，30年以降が常住人口である。</t>
  </si>
  <si>
    <t>1)</t>
  </si>
  <si>
    <t>2)</t>
  </si>
  <si>
    <t>2)　昭和25，30，35年は12月１日現在。</t>
  </si>
  <si>
    <t>1)　人口密度算出に用いた面積には歯舞群島，色丹島，国後島，択捉島及び竹島を含んでいない。</t>
  </si>
  <si>
    <t>2)  Figures for 1950, 1955 and 1960 are as of December 1.</t>
  </si>
  <si>
    <r>
      <t>Population density 
(per 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</si>
  <si>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 xml:space="preserve">Referring to the </t>
    </r>
    <r>
      <rPr>
        <i/>
        <sz val="11"/>
        <rFont val="Times New Roman"/>
        <family val="1"/>
      </rPr>
      <t>de facto</t>
    </r>
    <r>
      <rPr>
        <sz val="11"/>
        <rFont val="Times New Roman"/>
        <family val="1"/>
      </rPr>
      <t xml:space="preserve"> population up to 1945; and the </t>
    </r>
    <r>
      <rPr>
        <i/>
        <sz val="11"/>
        <rFont val="Times New Roman"/>
        <family val="1"/>
      </rPr>
      <t>de jure</t>
    </r>
    <r>
      <rPr>
        <sz val="11"/>
        <rFont val="Times New Roman"/>
        <family val="1"/>
      </rPr>
      <t xml:space="preserve"> population from 1950.  As regards with Okinawa prefecture, </t>
    </r>
    <r>
      <rPr>
        <i/>
        <sz val="11"/>
        <rFont val="Times New Roman"/>
        <family val="1"/>
      </rPr>
      <t>de facto</t>
    </r>
    <r>
      <rPr>
        <sz val="11"/>
        <rFont val="Times New Roman"/>
        <family val="1"/>
      </rPr>
      <t xml:space="preserve"> population up to 1950 , and </t>
    </r>
    <r>
      <rPr>
        <i/>
        <sz val="11"/>
        <rFont val="Times New Roman"/>
        <family val="1"/>
      </rPr>
      <t>de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jure</t>
    </r>
    <r>
      <rPr>
        <sz val="11"/>
        <rFont val="Times New Roman"/>
        <family val="1"/>
      </rPr>
      <t xml:space="preserve"> population from 1955.</t>
    </r>
    <r>
      <rPr>
        <sz val="11"/>
        <rFont val="ＭＳ Ｐ明朝"/>
        <family val="1"/>
      </rPr>
      <t>　</t>
    </r>
  </si>
  <si>
    <r>
      <t>1) The area used for the calculation of density does not include Habomai Islands, Shikotan Island, Kunashiri Island, Etrofu Island and Take-</t>
    </r>
    <r>
      <rPr>
        <i/>
        <sz val="11"/>
        <rFont val="Times New Roman"/>
        <family val="1"/>
      </rPr>
      <t>shima.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　</t>
    </r>
  </si>
  <si>
    <t>資料  総務省統計局統計調査部国勢統計課「国勢調査報告」「人口推計年報」</t>
  </si>
  <si>
    <t xml:space="preserve"> 「国勢調査」及び「人口推計」による。10月１日現在。ただし，昭和20年は「人口調査」（11月１日現在）による。</t>
  </si>
  <si>
    <t xml:space="preserve">  Data are based on the Population Census and the Population Estimates. As of October 1. However, for 1945, the Population Survey (as of November 1).  </t>
  </si>
  <si>
    <t>2-3　都道府県別人口（大正9年～平成24年）</t>
  </si>
  <si>
    <t>POPULATION BY PREFECTURE (1920--2012)</t>
  </si>
  <si>
    <t>24年人口</t>
  </si>
  <si>
    <t>Population 2012</t>
  </si>
  <si>
    <t>構成比（千分比0/00）</t>
  </si>
  <si>
    <t>人口順位</t>
  </si>
  <si>
    <t>40　福岡</t>
  </si>
  <si>
    <t>順位</t>
  </si>
  <si>
    <t>昭和20年以前は現在人口，25年以降は常住人口である。沖縄県は昭和25年以前が現在人口，30年以降が常住人口である。</t>
  </si>
  <si>
    <t xml:space="preserve">  Data are based on the Population Census and the Population Estimates. As of October 1. However, for 1945, the Population Survey (as of November 1).  </t>
  </si>
  <si>
    <r>
      <t xml:space="preserve">Referring to the </t>
    </r>
    <r>
      <rPr>
        <i/>
        <sz val="11"/>
        <rFont val="Times New Roman"/>
        <family val="1"/>
      </rPr>
      <t>de facto</t>
    </r>
    <r>
      <rPr>
        <sz val="11"/>
        <rFont val="Times New Roman"/>
        <family val="1"/>
      </rPr>
      <t xml:space="preserve"> population up to 1945; and the </t>
    </r>
    <r>
      <rPr>
        <i/>
        <sz val="11"/>
        <rFont val="Times New Roman"/>
        <family val="1"/>
      </rPr>
      <t>de jure</t>
    </r>
    <r>
      <rPr>
        <sz val="11"/>
        <rFont val="Times New Roman"/>
        <family val="1"/>
      </rPr>
      <t xml:space="preserve"> population from 1950.  As regards with Okinawa prefecture, </t>
    </r>
    <r>
      <rPr>
        <i/>
        <sz val="11"/>
        <rFont val="Times New Roman"/>
        <family val="1"/>
      </rPr>
      <t>de facto</t>
    </r>
    <r>
      <rPr>
        <sz val="11"/>
        <rFont val="Times New Roman"/>
        <family val="1"/>
      </rPr>
      <t xml:space="preserve"> population up to 1950 , and </t>
    </r>
    <r>
      <rPr>
        <i/>
        <sz val="11"/>
        <rFont val="Times New Roman"/>
        <family val="1"/>
      </rPr>
      <t>de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jure</t>
    </r>
    <r>
      <rPr>
        <sz val="11"/>
        <rFont val="Times New Roman"/>
        <family val="1"/>
      </rPr>
      <t xml:space="preserve"> population from 1955.</t>
    </r>
    <r>
      <rPr>
        <sz val="11"/>
        <rFont val="ＭＳ Ｐ明朝"/>
        <family val="1"/>
      </rPr>
      <t>　</t>
    </r>
  </si>
  <si>
    <t>都道府県</t>
  </si>
  <si>
    <t>大正9年人口</t>
  </si>
  <si>
    <t>14年人口</t>
  </si>
  <si>
    <t>昭和5年人口</t>
  </si>
  <si>
    <t>10年人口</t>
  </si>
  <si>
    <t>15年人口</t>
  </si>
  <si>
    <t>20年人口</t>
  </si>
  <si>
    <t>25年人口</t>
  </si>
  <si>
    <t>30年人口</t>
  </si>
  <si>
    <t>35年人口</t>
  </si>
  <si>
    <t>40年人口</t>
  </si>
  <si>
    <t>45年人口</t>
  </si>
  <si>
    <t>50年人口</t>
  </si>
  <si>
    <t>55年人口</t>
  </si>
  <si>
    <t>60年人口</t>
  </si>
  <si>
    <t>平成2年人口</t>
  </si>
  <si>
    <t>7年人口</t>
  </si>
  <si>
    <t>12年人口</t>
  </si>
  <si>
    <t>22年</t>
  </si>
  <si>
    <t>Population 2000</t>
  </si>
  <si>
    <r>
      <t>Population 200</t>
    </r>
    <r>
      <rPr>
        <sz val="11"/>
        <rFont val="ＭＳ Ｐ明朝"/>
        <family val="1"/>
      </rPr>
      <t>５</t>
    </r>
  </si>
  <si>
    <t>Population 2012</t>
  </si>
  <si>
    <t>構成比（千分比0/00）</t>
  </si>
  <si>
    <t>全国</t>
  </si>
  <si>
    <t>02　青森</t>
  </si>
  <si>
    <t>03　岩手</t>
  </si>
  <si>
    <t>04　宮城</t>
  </si>
  <si>
    <t>05　秋田</t>
  </si>
  <si>
    <t>06　山形</t>
  </si>
  <si>
    <t>07　福島</t>
  </si>
  <si>
    <t>08　茨城</t>
  </si>
  <si>
    <t>09　栃木</t>
  </si>
  <si>
    <t>10　群馬</t>
  </si>
  <si>
    <t>11　埼玉</t>
  </si>
  <si>
    <t>12　千葉</t>
  </si>
  <si>
    <t>13　東京</t>
  </si>
  <si>
    <t>14　神奈川</t>
  </si>
  <si>
    <t>15　新潟</t>
  </si>
  <si>
    <t>16　富山</t>
  </si>
  <si>
    <t>17　石川</t>
  </si>
  <si>
    <t>18　福井</t>
  </si>
  <si>
    <t>19　山梨</t>
  </si>
  <si>
    <t>20　長野</t>
  </si>
  <si>
    <t>21　岐阜</t>
  </si>
  <si>
    <t>22　静岡</t>
  </si>
  <si>
    <t>23　愛知</t>
  </si>
  <si>
    <t>24　三重</t>
  </si>
  <si>
    <t>25　滋賀</t>
  </si>
  <si>
    <t>26　京都</t>
  </si>
  <si>
    <t>27　大阪</t>
  </si>
  <si>
    <t>28　兵庫</t>
  </si>
  <si>
    <t>29　奈良</t>
  </si>
  <si>
    <t>30　和歌山</t>
  </si>
  <si>
    <t>31　鳥取</t>
  </si>
  <si>
    <t>32　島根</t>
  </si>
  <si>
    <t>33　岡山</t>
  </si>
  <si>
    <t>34　広島</t>
  </si>
  <si>
    <t>35　山口</t>
  </si>
  <si>
    <t>36　徳島</t>
  </si>
  <si>
    <t>37　香川</t>
  </si>
  <si>
    <t>38　愛媛</t>
  </si>
  <si>
    <t>39　高知</t>
  </si>
  <si>
    <t>40　福岡</t>
  </si>
  <si>
    <t>41　佐賀</t>
  </si>
  <si>
    <t>42　長崎</t>
  </si>
  <si>
    <t>43　熊本</t>
  </si>
  <si>
    <t>44　大分</t>
  </si>
  <si>
    <t>45　宮崎</t>
  </si>
  <si>
    <t>47　沖縄</t>
  </si>
  <si>
    <t>2)</t>
  </si>
  <si>
    <t>人口順位</t>
  </si>
  <si>
    <t>順位</t>
  </si>
  <si>
    <t>西暦</t>
  </si>
  <si>
    <t>北海道◇</t>
  </si>
  <si>
    <t>青森県◇</t>
  </si>
  <si>
    <t>岩手県◇</t>
  </si>
  <si>
    <t>宮城県◇</t>
  </si>
  <si>
    <t>秋田県◇</t>
  </si>
  <si>
    <t>山形県◇</t>
  </si>
  <si>
    <t>福島県◇</t>
  </si>
  <si>
    <t>茨城県□</t>
  </si>
  <si>
    <t>栃木県□</t>
  </si>
  <si>
    <t>群馬県□</t>
  </si>
  <si>
    <t>埼玉県□</t>
  </si>
  <si>
    <t>千葉県□</t>
  </si>
  <si>
    <t>東京都□</t>
  </si>
  <si>
    <t>神奈川県□</t>
  </si>
  <si>
    <t>新潟県◇</t>
  </si>
  <si>
    <t>富山県△</t>
  </si>
  <si>
    <t>石川県△</t>
  </si>
  <si>
    <t>福井県△</t>
  </si>
  <si>
    <t>山梨県□</t>
  </si>
  <si>
    <t>長野県□</t>
  </si>
  <si>
    <t>岐阜県△</t>
  </si>
  <si>
    <t>静岡県△</t>
  </si>
  <si>
    <t>愛知県△</t>
  </si>
  <si>
    <t>三重県△</t>
  </si>
  <si>
    <t>滋賀県■</t>
  </si>
  <si>
    <t>京都府■</t>
  </si>
  <si>
    <t>大阪府■</t>
  </si>
  <si>
    <t>兵庫県■</t>
  </si>
  <si>
    <t>奈良県■</t>
  </si>
  <si>
    <t>和歌山県■</t>
  </si>
  <si>
    <t>鳥取県▲</t>
  </si>
  <si>
    <t>島根県▲</t>
  </si>
  <si>
    <t>岡山県▲</t>
  </si>
  <si>
    <t>広島県▲</t>
  </si>
  <si>
    <t>山口県▲</t>
  </si>
  <si>
    <t>徳島県◆</t>
  </si>
  <si>
    <t>香川県◆</t>
  </si>
  <si>
    <t>愛媛県◆</t>
  </si>
  <si>
    <t>高知県◆</t>
  </si>
  <si>
    <t>福岡県▼</t>
  </si>
  <si>
    <t>佐賀県▼</t>
  </si>
  <si>
    <t>長崎県▼</t>
  </si>
  <si>
    <t>熊本県▼</t>
  </si>
  <si>
    <t>大分県▼</t>
  </si>
  <si>
    <t>宮崎県▼</t>
  </si>
  <si>
    <t>鹿児島県▼</t>
  </si>
  <si>
    <t>沖縄県▼</t>
  </si>
  <si>
    <t>関東□</t>
  </si>
  <si>
    <t>北海道東北◇</t>
  </si>
  <si>
    <t>関西■</t>
  </si>
  <si>
    <t>中部△</t>
  </si>
  <si>
    <t>中国▲</t>
  </si>
  <si>
    <t>九州▼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</si>
</sst>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0"/>
    <numFmt numFmtId="177" formatCode="&quot;b)&quot;0"/>
    <numFmt numFmtId="178" formatCode="&quot;c)&quot;\(0\)"/>
    <numFmt numFmtId="179" formatCode="&quot;(&quot;#,##0&quot;)&quot;"/>
    <numFmt numFmtId="180" formatCode="\(0\)"/>
    <numFmt numFmtId="181" formatCode="\(#,##0\)"/>
    <numFmt numFmtId="182" formatCode="0.0"/>
    <numFmt numFmtId="183" formatCode="&quot;a)&quot;#,##0"/>
    <numFmt numFmtId="184" formatCode="&quot;b)&quot;#,##0"/>
    <numFmt numFmtId="185" formatCode="0_ ;[Red]\-0\ "/>
    <numFmt numFmtId="186" formatCode="\-0.0"/>
    <numFmt numFmtId="187" formatCode="&quot;c)&quot;0"/>
    <numFmt numFmtId="188" formatCode="#,##0.0;\-#,##0.0"/>
    <numFmt numFmtId="189" formatCode="#,##0.0"/>
    <numFmt numFmtId="190" formatCode="#,##0_ ;[Red]\-#,##0\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sz val="11"/>
      <name val="ＭＳ ゴシック"/>
      <family val="3"/>
    </font>
    <font>
      <sz val="11"/>
      <name val="Times New Roman"/>
      <family val="1"/>
    </font>
    <font>
      <vertAlign val="superscript"/>
      <sz val="11"/>
      <name val="ＭＳ 明朝"/>
      <family val="1"/>
    </font>
    <font>
      <i/>
      <sz val="11"/>
      <name val="Times New Roman"/>
      <family val="1"/>
    </font>
    <font>
      <b/>
      <sz val="11"/>
      <name val="ＭＳ 明朝"/>
      <family val="1"/>
    </font>
    <font>
      <b/>
      <sz val="11"/>
      <name val="Times New Roman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vertAlign val="superscript"/>
      <sz val="11"/>
      <name val="Times New Roman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/>
    </xf>
    <xf numFmtId="0" fontId="4" fillId="0" borderId="24" xfId="0" applyFont="1" applyBorder="1" applyAlignment="1">
      <alignment vertical="top" wrapText="1"/>
    </xf>
    <xf numFmtId="3" fontId="8" fillId="0" borderId="2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6" xfId="0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9" fillId="0" borderId="26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21" xfId="0" applyFont="1" applyBorder="1" applyAlignment="1">
      <alignment vertical="top"/>
    </xf>
    <xf numFmtId="0" fontId="9" fillId="0" borderId="11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8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 quotePrefix="1">
      <alignment horizontal="right"/>
    </xf>
    <xf numFmtId="176" fontId="8" fillId="0" borderId="16" xfId="0" applyNumberFormat="1" applyFont="1" applyBorder="1" applyAlignment="1">
      <alignment horizontal="right"/>
    </xf>
    <xf numFmtId="184" fontId="8" fillId="0" borderId="0" xfId="0" applyNumberFormat="1" applyFont="1" applyBorder="1" applyAlignment="1">
      <alignment horizontal="right"/>
    </xf>
    <xf numFmtId="188" fontId="9" fillId="0" borderId="18" xfId="0" applyNumberFormat="1" applyFont="1" applyBorder="1" applyAlignment="1">
      <alignment vertical="top" wrapText="1"/>
    </xf>
    <xf numFmtId="0" fontId="4" fillId="0" borderId="21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21" xfId="0" applyFont="1" applyBorder="1" applyAlignment="1">
      <alignment horizontal="left" vertical="top"/>
    </xf>
    <xf numFmtId="0" fontId="9" fillId="0" borderId="19" xfId="0" applyFont="1" applyBorder="1" applyAlignment="1">
      <alignment vertical="top" wrapText="1"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189" fontId="14" fillId="0" borderId="0" xfId="49" applyNumberFormat="1" applyFont="1" applyFill="1" applyAlignment="1">
      <alignment/>
    </xf>
    <xf numFmtId="189" fontId="8" fillId="0" borderId="0" xfId="49" applyNumberFormat="1" applyFont="1" applyFill="1" applyAlignment="1">
      <alignment/>
    </xf>
    <xf numFmtId="189" fontId="8" fillId="0" borderId="16" xfId="49" applyNumberFormat="1" applyFont="1" applyFill="1" applyBorder="1" applyAlignment="1">
      <alignment/>
    </xf>
    <xf numFmtId="3" fontId="14" fillId="0" borderId="14" xfId="49" applyNumberFormat="1" applyFont="1" applyFill="1" applyBorder="1" applyAlignment="1">
      <alignment horizontal="right"/>
    </xf>
    <xf numFmtId="3" fontId="8" fillId="0" borderId="0" xfId="49" applyNumberFormat="1" applyFont="1" applyFill="1" applyBorder="1" applyAlignment="1">
      <alignment horizontal="right"/>
    </xf>
    <xf numFmtId="3" fontId="8" fillId="0" borderId="16" xfId="49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8" fillId="0" borderId="16" xfId="0" applyNumberFormat="1" applyFont="1" applyBorder="1" applyAlignment="1">
      <alignment/>
    </xf>
    <xf numFmtId="189" fontId="14" fillId="0" borderId="14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189" fontId="8" fillId="0" borderId="16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3" fontId="8" fillId="33" borderId="21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3" fontId="8" fillId="33" borderId="0" xfId="49" applyNumberFormat="1" applyFont="1" applyFill="1" applyBorder="1" applyAlignment="1">
      <alignment horizontal="right"/>
    </xf>
    <xf numFmtId="189" fontId="8" fillId="33" borderId="0" xfId="0" applyNumberFormat="1" applyFont="1" applyFill="1" applyBorder="1" applyAlignment="1">
      <alignment horizontal="right"/>
    </xf>
    <xf numFmtId="189" fontId="8" fillId="33" borderId="0" xfId="49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14" fillId="0" borderId="14" xfId="0" applyNumberFormat="1" applyFont="1" applyBorder="1" applyAlignment="1">
      <alignment/>
    </xf>
    <xf numFmtId="0" fontId="18" fillId="0" borderId="0" xfId="0" applyFont="1" applyBorder="1" applyAlignment="1">
      <alignment horizontal="distributed" vertical="center"/>
    </xf>
    <xf numFmtId="0" fontId="18" fillId="0" borderId="2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dxfs count="3">
    <dxf>
      <fill>
        <patternFill patternType="gray125"/>
      </fill>
    </dxf>
    <dxf>
      <fill>
        <patternFill patternType="gray125"/>
      </fill>
    </dxf>
    <dxf>
      <fill>
        <patternFill patternType="mediumGray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17"/>
  <sheetViews>
    <sheetView tabSelected="1" zoomScalePageLayoutView="0" workbookViewId="0" topLeftCell="A165">
      <selection activeCell="D215" sqref="D215"/>
    </sheetView>
  </sheetViews>
  <sheetFormatPr defaultColWidth="8.796875" defaultRowHeight="14.25"/>
  <cols>
    <col min="1" max="1" width="12.3984375" style="1" customWidth="1"/>
    <col min="2" max="2" width="9.3984375" style="1" customWidth="1"/>
    <col min="3" max="3" width="2.69921875" style="1" customWidth="1"/>
    <col min="4" max="4" width="12.19921875" style="1" customWidth="1"/>
    <col min="5" max="5" width="9.09765625" style="1" customWidth="1"/>
    <col min="6" max="6" width="12.09765625" style="1" customWidth="1"/>
    <col min="7" max="7" width="11.8984375" style="1" customWidth="1"/>
    <col min="8" max="8" width="9.09765625" style="1" customWidth="1"/>
    <col min="9" max="9" width="10.69921875" style="1" customWidth="1"/>
    <col min="10" max="11" width="9.09765625" style="1" customWidth="1"/>
    <col min="12" max="12" width="9.69921875" style="1" customWidth="1"/>
    <col min="13" max="13" width="9.09765625" style="1" customWidth="1"/>
    <col min="14" max="17" width="9.69921875" style="1" customWidth="1"/>
    <col min="18" max="18" width="12" style="1" customWidth="1"/>
    <col min="19" max="21" width="9.69921875" style="1" customWidth="1"/>
    <col min="22" max="22" width="11.19921875" style="1" customWidth="1"/>
    <col min="23" max="23" width="11.59765625" style="1" customWidth="1"/>
    <col min="24" max="24" width="13.8984375" style="1" customWidth="1"/>
    <col min="25" max="16384" width="9" style="1" customWidth="1"/>
  </cols>
  <sheetData>
    <row r="1" ht="13.5">
      <c r="A1" s="1" t="s">
        <v>166</v>
      </c>
    </row>
    <row r="2" ht="15">
      <c r="A2" s="29" t="s">
        <v>167</v>
      </c>
    </row>
    <row r="4" spans="1:21" ht="13.5">
      <c r="A4" s="1" t="s">
        <v>164</v>
      </c>
      <c r="T4" s="43"/>
      <c r="U4" s="43"/>
    </row>
    <row r="5" ht="13.5">
      <c r="A5" s="1" t="s">
        <v>174</v>
      </c>
    </row>
    <row r="6" ht="15">
      <c r="A6" s="29" t="s">
        <v>175</v>
      </c>
    </row>
    <row r="7" ht="15">
      <c r="A7" s="29" t="s">
        <v>176</v>
      </c>
    </row>
    <row r="8" ht="13.5" customHeight="1">
      <c r="A8" s="1" t="s">
        <v>0</v>
      </c>
    </row>
    <row r="9" ht="15" customHeight="1" thickBot="1">
      <c r="A9" s="29" t="s">
        <v>1</v>
      </c>
    </row>
    <row r="10" spans="1:23" ht="16.5" customHeight="1" thickTop="1">
      <c r="A10" s="5" t="s">
        <v>177</v>
      </c>
      <c r="B10" s="40" t="s">
        <v>2</v>
      </c>
      <c r="C10" s="30"/>
      <c r="D10" s="13" t="s">
        <v>178</v>
      </c>
      <c r="E10" s="13" t="s">
        <v>179</v>
      </c>
      <c r="F10" s="13" t="s">
        <v>180</v>
      </c>
      <c r="G10" s="13" t="s">
        <v>181</v>
      </c>
      <c r="H10" s="13" t="s">
        <v>182</v>
      </c>
      <c r="I10" s="13" t="s">
        <v>183</v>
      </c>
      <c r="J10" s="13" t="s">
        <v>184</v>
      </c>
      <c r="K10" s="13" t="s">
        <v>185</v>
      </c>
      <c r="L10" s="13" t="s">
        <v>186</v>
      </c>
      <c r="M10" s="13" t="s">
        <v>187</v>
      </c>
      <c r="N10" s="13" t="s">
        <v>188</v>
      </c>
      <c r="O10" s="13" t="s">
        <v>189</v>
      </c>
      <c r="P10" s="13" t="s">
        <v>190</v>
      </c>
      <c r="Q10" s="13" t="s">
        <v>191</v>
      </c>
      <c r="R10" s="13" t="s">
        <v>192</v>
      </c>
      <c r="S10" s="18" t="s">
        <v>193</v>
      </c>
      <c r="T10" s="13" t="s">
        <v>194</v>
      </c>
      <c r="U10" s="53" t="s">
        <v>152</v>
      </c>
      <c r="V10" s="53" t="s">
        <v>195</v>
      </c>
      <c r="W10" s="53" t="s">
        <v>168</v>
      </c>
    </row>
    <row r="11" spans="1:23" ht="30">
      <c r="A11" s="8"/>
      <c r="B11" s="8"/>
      <c r="C11" s="9"/>
      <c r="D11" s="31" t="s">
        <v>3</v>
      </c>
      <c r="E11" s="31" t="s">
        <v>4</v>
      </c>
      <c r="F11" s="31" t="s">
        <v>5</v>
      </c>
      <c r="G11" s="31" t="s">
        <v>6</v>
      </c>
      <c r="H11" s="31" t="s">
        <v>7</v>
      </c>
      <c r="I11" s="31" t="s">
        <v>8</v>
      </c>
      <c r="J11" s="31" t="s">
        <v>9</v>
      </c>
      <c r="K11" s="31" t="s">
        <v>10</v>
      </c>
      <c r="L11" s="31" t="s">
        <v>11</v>
      </c>
      <c r="M11" s="31" t="s">
        <v>12</v>
      </c>
      <c r="N11" s="31" t="s">
        <v>13</v>
      </c>
      <c r="O11" s="31" t="s">
        <v>14</v>
      </c>
      <c r="P11" s="31" t="s">
        <v>15</v>
      </c>
      <c r="Q11" s="31" t="s">
        <v>16</v>
      </c>
      <c r="R11" s="31" t="s">
        <v>17</v>
      </c>
      <c r="S11" s="32" t="s">
        <v>18</v>
      </c>
      <c r="T11" s="31" t="s">
        <v>196</v>
      </c>
      <c r="U11" s="31" t="s">
        <v>197</v>
      </c>
      <c r="V11" s="56">
        <v>2010</v>
      </c>
      <c r="W11" s="32" t="s">
        <v>198</v>
      </c>
    </row>
    <row r="12" spans="1:23" ht="13.5" customHeight="1">
      <c r="A12" s="6"/>
      <c r="B12" s="6"/>
      <c r="C12" s="3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9"/>
      <c r="T12" s="15"/>
      <c r="U12" s="19"/>
      <c r="V12" s="19"/>
      <c r="W12" s="19"/>
    </row>
    <row r="13" spans="1:23" ht="13.5" customHeight="1">
      <c r="A13" s="7"/>
      <c r="B13" s="7"/>
      <c r="C13" s="2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17"/>
      <c r="Q13" s="17"/>
      <c r="R13" s="17"/>
      <c r="S13" s="20"/>
      <c r="T13" s="17"/>
      <c r="U13" s="20"/>
      <c r="V13" s="20"/>
      <c r="W13" s="20"/>
    </row>
    <row r="14" spans="1:62" ht="14.25">
      <c r="A14" s="58" t="s">
        <v>100</v>
      </c>
      <c r="B14" s="59" t="s">
        <v>25</v>
      </c>
      <c r="C14" s="60"/>
      <c r="D14" s="61">
        <v>55963</v>
      </c>
      <c r="E14" s="62">
        <v>59737</v>
      </c>
      <c r="F14" s="62">
        <v>64450</v>
      </c>
      <c r="G14" s="62">
        <v>69254</v>
      </c>
      <c r="H14" s="62">
        <v>73114</v>
      </c>
      <c r="I14" s="62">
        <v>71998</v>
      </c>
      <c r="J14" s="62">
        <v>84115</v>
      </c>
      <c r="K14" s="62">
        <v>90077</v>
      </c>
      <c r="L14" s="62">
        <v>94302</v>
      </c>
      <c r="M14" s="62">
        <v>99209</v>
      </c>
      <c r="N14" s="62">
        <v>104665</v>
      </c>
      <c r="O14" s="62">
        <v>111940</v>
      </c>
      <c r="P14" s="62">
        <v>117060</v>
      </c>
      <c r="Q14" s="62">
        <v>121049</v>
      </c>
      <c r="R14" s="62">
        <v>123611</v>
      </c>
      <c r="S14" s="62">
        <v>125570</v>
      </c>
      <c r="T14" s="62">
        <v>126926</v>
      </c>
      <c r="U14" s="63">
        <v>127768</v>
      </c>
      <c r="V14" s="63">
        <v>128057</v>
      </c>
      <c r="W14" s="71">
        <v>127515</v>
      </c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</row>
    <row r="15" spans="1:62" ht="15">
      <c r="A15" s="4" t="s">
        <v>26</v>
      </c>
      <c r="B15" s="38" t="s">
        <v>27</v>
      </c>
      <c r="C15" s="34"/>
      <c r="D15" s="24">
        <v>2359</v>
      </c>
      <c r="E15" s="25">
        <v>2499</v>
      </c>
      <c r="F15" s="25">
        <v>2812</v>
      </c>
      <c r="G15" s="25">
        <v>3068</v>
      </c>
      <c r="H15" s="25">
        <v>3273</v>
      </c>
      <c r="I15" s="25">
        <v>3518</v>
      </c>
      <c r="J15" s="25">
        <v>4296</v>
      </c>
      <c r="K15" s="25">
        <v>4773</v>
      </c>
      <c r="L15" s="25">
        <v>5039</v>
      </c>
      <c r="M15" s="25">
        <v>5172</v>
      </c>
      <c r="N15" s="25">
        <v>5184</v>
      </c>
      <c r="O15" s="25">
        <v>5338</v>
      </c>
      <c r="P15" s="25">
        <v>5576</v>
      </c>
      <c r="Q15" s="25">
        <v>5679</v>
      </c>
      <c r="R15" s="25">
        <v>5644</v>
      </c>
      <c r="S15" s="25">
        <v>5692</v>
      </c>
      <c r="T15" s="25">
        <v>5683</v>
      </c>
      <c r="U15" s="44">
        <v>5628</v>
      </c>
      <c r="V15" s="44">
        <v>5506</v>
      </c>
      <c r="W15" s="70">
        <v>5460</v>
      </c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</row>
    <row r="16" spans="1:62" ht="15">
      <c r="A16" s="4" t="s">
        <v>101</v>
      </c>
      <c r="B16" s="38" t="s">
        <v>28</v>
      </c>
      <c r="C16" s="34"/>
      <c r="D16" s="24">
        <v>756</v>
      </c>
      <c r="E16" s="25">
        <v>813</v>
      </c>
      <c r="F16" s="25">
        <v>880</v>
      </c>
      <c r="G16" s="25">
        <v>967</v>
      </c>
      <c r="H16" s="25">
        <v>1001</v>
      </c>
      <c r="I16" s="25">
        <v>1083</v>
      </c>
      <c r="J16" s="25">
        <v>1283</v>
      </c>
      <c r="K16" s="25">
        <v>1383</v>
      </c>
      <c r="L16" s="25">
        <v>1427</v>
      </c>
      <c r="M16" s="25">
        <v>1417</v>
      </c>
      <c r="N16" s="25">
        <v>1428</v>
      </c>
      <c r="O16" s="25">
        <v>1469</v>
      </c>
      <c r="P16" s="25">
        <v>1524</v>
      </c>
      <c r="Q16" s="25">
        <v>1524</v>
      </c>
      <c r="R16" s="25">
        <v>1483</v>
      </c>
      <c r="S16" s="25">
        <v>1482</v>
      </c>
      <c r="T16" s="25">
        <v>1476</v>
      </c>
      <c r="U16" s="44">
        <v>1437</v>
      </c>
      <c r="V16" s="44">
        <v>1373</v>
      </c>
      <c r="W16" s="70">
        <v>1350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</row>
    <row r="17" spans="1:62" ht="15">
      <c r="A17" s="4" t="s">
        <v>102</v>
      </c>
      <c r="B17" s="38" t="s">
        <v>29</v>
      </c>
      <c r="C17" s="34"/>
      <c r="D17" s="24">
        <v>846</v>
      </c>
      <c r="E17" s="25">
        <v>901</v>
      </c>
      <c r="F17" s="25">
        <v>976</v>
      </c>
      <c r="G17" s="25">
        <v>1046</v>
      </c>
      <c r="H17" s="25">
        <v>1096</v>
      </c>
      <c r="I17" s="25">
        <v>1228</v>
      </c>
      <c r="J17" s="25">
        <v>1347</v>
      </c>
      <c r="K17" s="25">
        <v>1427</v>
      </c>
      <c r="L17" s="25">
        <v>1449</v>
      </c>
      <c r="M17" s="25">
        <v>1411</v>
      </c>
      <c r="N17" s="25">
        <v>1371</v>
      </c>
      <c r="O17" s="25">
        <v>1386</v>
      </c>
      <c r="P17" s="25">
        <v>1422</v>
      </c>
      <c r="Q17" s="25">
        <v>1434</v>
      </c>
      <c r="R17" s="25">
        <v>1417</v>
      </c>
      <c r="S17" s="25">
        <v>1420</v>
      </c>
      <c r="T17" s="25">
        <v>1416</v>
      </c>
      <c r="U17" s="44">
        <v>1385</v>
      </c>
      <c r="V17" s="44">
        <v>1330</v>
      </c>
      <c r="W17" s="70">
        <v>1303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</row>
    <row r="18" spans="1:62" ht="15">
      <c r="A18" s="4" t="s">
        <v>103</v>
      </c>
      <c r="B18" s="38" t="s">
        <v>30</v>
      </c>
      <c r="C18" s="34"/>
      <c r="D18" s="24">
        <v>962</v>
      </c>
      <c r="E18" s="25">
        <v>1044</v>
      </c>
      <c r="F18" s="25">
        <v>1143</v>
      </c>
      <c r="G18" s="25">
        <v>1235</v>
      </c>
      <c r="H18" s="25">
        <v>1271</v>
      </c>
      <c r="I18" s="25">
        <v>1462</v>
      </c>
      <c r="J18" s="25">
        <v>1663</v>
      </c>
      <c r="K18" s="25">
        <v>1727</v>
      </c>
      <c r="L18" s="25">
        <v>1743</v>
      </c>
      <c r="M18" s="25">
        <v>1753</v>
      </c>
      <c r="N18" s="25">
        <v>1819</v>
      </c>
      <c r="O18" s="25">
        <v>1955</v>
      </c>
      <c r="P18" s="25">
        <v>2082</v>
      </c>
      <c r="Q18" s="25">
        <v>2176</v>
      </c>
      <c r="R18" s="25">
        <v>2249</v>
      </c>
      <c r="S18" s="25">
        <v>2329</v>
      </c>
      <c r="T18" s="25">
        <v>2365</v>
      </c>
      <c r="U18" s="44">
        <v>2360</v>
      </c>
      <c r="V18" s="44">
        <v>2348</v>
      </c>
      <c r="W18" s="70">
        <v>2325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</row>
    <row r="19" spans="1:62" ht="15">
      <c r="A19" s="4" t="s">
        <v>104</v>
      </c>
      <c r="B19" s="38" t="s">
        <v>31</v>
      </c>
      <c r="C19" s="34"/>
      <c r="D19" s="24">
        <v>899</v>
      </c>
      <c r="E19" s="25">
        <v>936</v>
      </c>
      <c r="F19" s="25">
        <v>988</v>
      </c>
      <c r="G19" s="25">
        <v>1038</v>
      </c>
      <c r="H19" s="25">
        <v>1052</v>
      </c>
      <c r="I19" s="25">
        <v>1212</v>
      </c>
      <c r="J19" s="25">
        <v>1309</v>
      </c>
      <c r="K19" s="25">
        <v>1349</v>
      </c>
      <c r="L19" s="25">
        <v>1336</v>
      </c>
      <c r="M19" s="25">
        <v>1280</v>
      </c>
      <c r="N19" s="25">
        <v>1241</v>
      </c>
      <c r="O19" s="25">
        <v>1232</v>
      </c>
      <c r="P19" s="25">
        <v>1257</v>
      </c>
      <c r="Q19" s="25">
        <v>1254</v>
      </c>
      <c r="R19" s="25">
        <v>1227</v>
      </c>
      <c r="S19" s="25">
        <v>1214</v>
      </c>
      <c r="T19" s="25">
        <v>1189</v>
      </c>
      <c r="U19" s="44">
        <v>1146</v>
      </c>
      <c r="V19" s="44">
        <v>1086</v>
      </c>
      <c r="W19" s="70">
        <v>1063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</row>
    <row r="20" spans="1:62" ht="15">
      <c r="A20" s="4" t="s">
        <v>105</v>
      </c>
      <c r="B20" s="38" t="s">
        <v>32</v>
      </c>
      <c r="C20" s="34"/>
      <c r="D20" s="24">
        <v>969</v>
      </c>
      <c r="E20" s="25">
        <v>1027</v>
      </c>
      <c r="F20" s="25">
        <v>1080</v>
      </c>
      <c r="G20" s="25">
        <v>1117</v>
      </c>
      <c r="H20" s="25">
        <v>1119</v>
      </c>
      <c r="I20" s="25">
        <v>1326</v>
      </c>
      <c r="J20" s="25">
        <v>1357</v>
      </c>
      <c r="K20" s="25">
        <v>1354</v>
      </c>
      <c r="L20" s="25">
        <v>1321</v>
      </c>
      <c r="M20" s="25">
        <v>1263</v>
      </c>
      <c r="N20" s="25">
        <v>1226</v>
      </c>
      <c r="O20" s="25">
        <v>1220</v>
      </c>
      <c r="P20" s="25">
        <v>1252</v>
      </c>
      <c r="Q20" s="25">
        <v>1262</v>
      </c>
      <c r="R20" s="25">
        <v>1258</v>
      </c>
      <c r="S20" s="25">
        <v>1257</v>
      </c>
      <c r="T20" s="25">
        <v>1244</v>
      </c>
      <c r="U20" s="44">
        <v>1216</v>
      </c>
      <c r="V20" s="44">
        <v>1169</v>
      </c>
      <c r="W20" s="70">
        <v>1152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</row>
    <row r="21" spans="1:62" ht="15">
      <c r="A21" s="4" t="s">
        <v>106</v>
      </c>
      <c r="B21" s="38" t="s">
        <v>33</v>
      </c>
      <c r="C21" s="34"/>
      <c r="D21" s="24">
        <v>1363</v>
      </c>
      <c r="E21" s="25">
        <v>1438</v>
      </c>
      <c r="F21" s="25">
        <v>1508</v>
      </c>
      <c r="G21" s="25">
        <v>1582</v>
      </c>
      <c r="H21" s="25">
        <v>1626</v>
      </c>
      <c r="I21" s="25">
        <v>1957</v>
      </c>
      <c r="J21" s="25">
        <v>2062</v>
      </c>
      <c r="K21" s="25">
        <v>2095</v>
      </c>
      <c r="L21" s="25">
        <v>2051</v>
      </c>
      <c r="M21" s="25">
        <v>1984</v>
      </c>
      <c r="N21" s="25">
        <v>1946</v>
      </c>
      <c r="O21" s="25">
        <v>1971</v>
      </c>
      <c r="P21" s="25">
        <v>2035</v>
      </c>
      <c r="Q21" s="25">
        <v>2080</v>
      </c>
      <c r="R21" s="25">
        <v>2104</v>
      </c>
      <c r="S21" s="25">
        <v>2134</v>
      </c>
      <c r="T21" s="25">
        <v>2127</v>
      </c>
      <c r="U21" s="44">
        <v>2091</v>
      </c>
      <c r="V21" s="44">
        <v>2029</v>
      </c>
      <c r="W21" s="70">
        <v>1962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</row>
    <row r="22" spans="1:62" ht="15">
      <c r="A22" s="4" t="s">
        <v>107</v>
      </c>
      <c r="B22" s="38" t="s">
        <v>34</v>
      </c>
      <c r="C22" s="34"/>
      <c r="D22" s="24">
        <v>1350</v>
      </c>
      <c r="E22" s="25">
        <v>1409</v>
      </c>
      <c r="F22" s="25">
        <v>1487</v>
      </c>
      <c r="G22" s="25">
        <v>1549</v>
      </c>
      <c r="H22" s="25">
        <v>1620</v>
      </c>
      <c r="I22" s="25">
        <v>1944</v>
      </c>
      <c r="J22" s="25">
        <v>2039</v>
      </c>
      <c r="K22" s="25">
        <v>2064</v>
      </c>
      <c r="L22" s="25">
        <v>2047</v>
      </c>
      <c r="M22" s="25">
        <v>2056</v>
      </c>
      <c r="N22" s="25">
        <v>2144</v>
      </c>
      <c r="O22" s="25">
        <v>2342</v>
      </c>
      <c r="P22" s="25">
        <v>2558</v>
      </c>
      <c r="Q22" s="25">
        <v>2725</v>
      </c>
      <c r="R22" s="25">
        <v>2845</v>
      </c>
      <c r="S22" s="25">
        <v>2956</v>
      </c>
      <c r="T22" s="25">
        <v>2986</v>
      </c>
      <c r="U22" s="44">
        <v>2975</v>
      </c>
      <c r="V22" s="44">
        <v>2970</v>
      </c>
      <c r="W22" s="70">
        <v>2943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</row>
    <row r="23" spans="1:62" ht="15">
      <c r="A23" s="4" t="s">
        <v>108</v>
      </c>
      <c r="B23" s="38" t="s">
        <v>35</v>
      </c>
      <c r="C23" s="34"/>
      <c r="D23" s="24">
        <v>1046</v>
      </c>
      <c r="E23" s="25">
        <v>1090</v>
      </c>
      <c r="F23" s="25">
        <v>1142</v>
      </c>
      <c r="G23" s="25">
        <v>1195</v>
      </c>
      <c r="H23" s="25">
        <v>1207</v>
      </c>
      <c r="I23" s="25">
        <v>1546</v>
      </c>
      <c r="J23" s="25">
        <v>1550</v>
      </c>
      <c r="K23" s="25">
        <v>1548</v>
      </c>
      <c r="L23" s="25">
        <v>1514</v>
      </c>
      <c r="M23" s="25">
        <v>1522</v>
      </c>
      <c r="N23" s="25">
        <v>1580</v>
      </c>
      <c r="O23" s="25">
        <v>1698</v>
      </c>
      <c r="P23" s="25">
        <v>1792</v>
      </c>
      <c r="Q23" s="25">
        <v>1866</v>
      </c>
      <c r="R23" s="25">
        <v>1935</v>
      </c>
      <c r="S23" s="25">
        <v>1984</v>
      </c>
      <c r="T23" s="25">
        <v>2005</v>
      </c>
      <c r="U23" s="44">
        <v>2017</v>
      </c>
      <c r="V23" s="44">
        <v>2008</v>
      </c>
      <c r="W23" s="70">
        <v>1992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</row>
    <row r="24" spans="1:62" ht="15">
      <c r="A24" s="4" t="s">
        <v>109</v>
      </c>
      <c r="B24" s="38" t="s">
        <v>36</v>
      </c>
      <c r="C24" s="34"/>
      <c r="D24" s="24">
        <v>1053</v>
      </c>
      <c r="E24" s="25">
        <v>1119</v>
      </c>
      <c r="F24" s="25">
        <v>1186</v>
      </c>
      <c r="G24" s="25">
        <v>1242</v>
      </c>
      <c r="H24" s="25">
        <v>1299</v>
      </c>
      <c r="I24" s="25">
        <v>1546</v>
      </c>
      <c r="J24" s="25">
        <v>1601</v>
      </c>
      <c r="K24" s="25">
        <v>1614</v>
      </c>
      <c r="L24" s="25">
        <v>1578</v>
      </c>
      <c r="M24" s="25">
        <v>1606</v>
      </c>
      <c r="N24" s="25">
        <v>1659</v>
      </c>
      <c r="O24" s="25">
        <v>1756</v>
      </c>
      <c r="P24" s="25">
        <v>1849</v>
      </c>
      <c r="Q24" s="25">
        <v>1921</v>
      </c>
      <c r="R24" s="25">
        <v>1966</v>
      </c>
      <c r="S24" s="25">
        <v>2004</v>
      </c>
      <c r="T24" s="25">
        <v>2025</v>
      </c>
      <c r="U24" s="44">
        <v>2024</v>
      </c>
      <c r="V24" s="44">
        <v>2008</v>
      </c>
      <c r="W24" s="70">
        <v>1992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</row>
    <row r="25" spans="1:62" ht="15">
      <c r="A25" s="4" t="s">
        <v>110</v>
      </c>
      <c r="B25" s="38" t="s">
        <v>37</v>
      </c>
      <c r="C25" s="34"/>
      <c r="D25" s="24">
        <v>1320</v>
      </c>
      <c r="E25" s="25">
        <v>1394</v>
      </c>
      <c r="F25" s="25">
        <v>1459</v>
      </c>
      <c r="G25" s="25">
        <v>1529</v>
      </c>
      <c r="H25" s="25">
        <v>1608</v>
      </c>
      <c r="I25" s="25">
        <v>2047</v>
      </c>
      <c r="J25" s="25">
        <v>2146</v>
      </c>
      <c r="K25" s="25">
        <v>2263</v>
      </c>
      <c r="L25" s="25">
        <v>2431</v>
      </c>
      <c r="M25" s="25">
        <v>3015</v>
      </c>
      <c r="N25" s="25">
        <v>3866</v>
      </c>
      <c r="O25" s="25">
        <v>4821</v>
      </c>
      <c r="P25" s="25">
        <v>5420</v>
      </c>
      <c r="Q25" s="25">
        <v>5864</v>
      </c>
      <c r="R25" s="25">
        <v>6405</v>
      </c>
      <c r="S25" s="25">
        <v>6759</v>
      </c>
      <c r="T25" s="25">
        <v>6938</v>
      </c>
      <c r="U25" s="44">
        <v>7054</v>
      </c>
      <c r="V25" s="44">
        <v>7195</v>
      </c>
      <c r="W25" s="70">
        <v>7212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</row>
    <row r="26" spans="1:62" ht="15">
      <c r="A26" s="4" t="s">
        <v>111</v>
      </c>
      <c r="B26" s="38" t="s">
        <v>38</v>
      </c>
      <c r="C26" s="34"/>
      <c r="D26" s="24">
        <v>1336</v>
      </c>
      <c r="E26" s="25">
        <v>1399</v>
      </c>
      <c r="F26" s="25">
        <v>1470</v>
      </c>
      <c r="G26" s="25">
        <v>1546</v>
      </c>
      <c r="H26" s="25">
        <v>1588</v>
      </c>
      <c r="I26" s="25">
        <v>1967</v>
      </c>
      <c r="J26" s="25">
        <v>2139</v>
      </c>
      <c r="K26" s="25">
        <v>2205</v>
      </c>
      <c r="L26" s="25">
        <v>2306</v>
      </c>
      <c r="M26" s="25">
        <v>2702</v>
      </c>
      <c r="N26" s="25">
        <v>3367</v>
      </c>
      <c r="O26" s="25">
        <v>4149</v>
      </c>
      <c r="P26" s="25">
        <v>4735</v>
      </c>
      <c r="Q26" s="25">
        <v>5148</v>
      </c>
      <c r="R26" s="25">
        <v>5555</v>
      </c>
      <c r="S26" s="25">
        <v>5798</v>
      </c>
      <c r="T26" s="25">
        <v>5926</v>
      </c>
      <c r="U26" s="44">
        <v>6056</v>
      </c>
      <c r="V26" s="44">
        <v>6216</v>
      </c>
      <c r="W26" s="70">
        <v>6195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</row>
    <row r="27" spans="1:62" ht="15">
      <c r="A27" s="4" t="s">
        <v>112</v>
      </c>
      <c r="B27" s="38" t="s">
        <v>39</v>
      </c>
      <c r="C27" s="34"/>
      <c r="D27" s="24">
        <v>3699</v>
      </c>
      <c r="E27" s="25">
        <v>4485</v>
      </c>
      <c r="F27" s="25">
        <v>5409</v>
      </c>
      <c r="G27" s="25">
        <v>6370</v>
      </c>
      <c r="H27" s="25">
        <v>7355</v>
      </c>
      <c r="I27" s="25">
        <v>3488</v>
      </c>
      <c r="J27" s="25">
        <v>6278</v>
      </c>
      <c r="K27" s="25">
        <v>8037</v>
      </c>
      <c r="L27" s="25">
        <v>9684</v>
      </c>
      <c r="M27" s="25">
        <v>10869</v>
      </c>
      <c r="N27" s="25">
        <v>11408</v>
      </c>
      <c r="O27" s="25">
        <v>11674</v>
      </c>
      <c r="P27" s="25">
        <v>11618</v>
      </c>
      <c r="Q27" s="25">
        <v>11829</v>
      </c>
      <c r="R27" s="25">
        <v>11856</v>
      </c>
      <c r="S27" s="25">
        <v>11774</v>
      </c>
      <c r="T27" s="25">
        <v>12064</v>
      </c>
      <c r="U27" s="44">
        <v>12577</v>
      </c>
      <c r="V27" s="44">
        <v>13159</v>
      </c>
      <c r="W27" s="70">
        <v>13230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</row>
    <row r="28" spans="1:62" ht="15">
      <c r="A28" s="4" t="s">
        <v>113</v>
      </c>
      <c r="B28" s="38" t="s">
        <v>40</v>
      </c>
      <c r="C28" s="34"/>
      <c r="D28" s="24">
        <v>1323</v>
      </c>
      <c r="E28" s="25">
        <v>1417</v>
      </c>
      <c r="F28" s="25">
        <v>1620</v>
      </c>
      <c r="G28" s="25">
        <v>1840</v>
      </c>
      <c r="H28" s="25">
        <v>2189</v>
      </c>
      <c r="I28" s="25">
        <v>1866</v>
      </c>
      <c r="J28" s="25">
        <v>2488</v>
      </c>
      <c r="K28" s="25">
        <v>2919</v>
      </c>
      <c r="L28" s="25">
        <v>3443</v>
      </c>
      <c r="M28" s="25">
        <v>4431</v>
      </c>
      <c r="N28" s="25">
        <v>5472</v>
      </c>
      <c r="O28" s="25">
        <v>6398</v>
      </c>
      <c r="P28" s="25">
        <v>6924</v>
      </c>
      <c r="Q28" s="25">
        <v>7432</v>
      </c>
      <c r="R28" s="25">
        <v>7980</v>
      </c>
      <c r="S28" s="25">
        <v>8246</v>
      </c>
      <c r="T28" s="25">
        <v>8490</v>
      </c>
      <c r="U28" s="44">
        <v>8792</v>
      </c>
      <c r="V28" s="44">
        <v>9048</v>
      </c>
      <c r="W28" s="70">
        <v>9067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</row>
    <row r="29" spans="1:62" ht="15">
      <c r="A29" s="4" t="s">
        <v>114</v>
      </c>
      <c r="B29" s="38" t="s">
        <v>41</v>
      </c>
      <c r="C29" s="34"/>
      <c r="D29" s="24">
        <v>1776</v>
      </c>
      <c r="E29" s="25">
        <v>1850</v>
      </c>
      <c r="F29" s="25">
        <v>1933</v>
      </c>
      <c r="G29" s="25">
        <v>1996</v>
      </c>
      <c r="H29" s="25">
        <v>2064</v>
      </c>
      <c r="I29" s="25">
        <v>2390</v>
      </c>
      <c r="J29" s="25">
        <v>2461</v>
      </c>
      <c r="K29" s="25">
        <v>2473</v>
      </c>
      <c r="L29" s="25">
        <v>2442</v>
      </c>
      <c r="M29" s="25">
        <v>2399</v>
      </c>
      <c r="N29" s="25">
        <v>2361</v>
      </c>
      <c r="O29" s="25">
        <v>2392</v>
      </c>
      <c r="P29" s="25">
        <v>2451</v>
      </c>
      <c r="Q29" s="25">
        <v>2478</v>
      </c>
      <c r="R29" s="25">
        <v>2475</v>
      </c>
      <c r="S29" s="25">
        <v>2488</v>
      </c>
      <c r="T29" s="25">
        <v>2476</v>
      </c>
      <c r="U29" s="44">
        <v>2431</v>
      </c>
      <c r="V29" s="44">
        <v>2374</v>
      </c>
      <c r="W29" s="70">
        <v>2347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</row>
    <row r="30" spans="1:62" ht="15">
      <c r="A30" s="4" t="s">
        <v>115</v>
      </c>
      <c r="B30" s="38" t="s">
        <v>42</v>
      </c>
      <c r="C30" s="34"/>
      <c r="D30" s="24">
        <v>724</v>
      </c>
      <c r="E30" s="25">
        <v>749</v>
      </c>
      <c r="F30" s="25">
        <v>779</v>
      </c>
      <c r="G30" s="25">
        <v>799</v>
      </c>
      <c r="H30" s="25">
        <v>823</v>
      </c>
      <c r="I30" s="25">
        <v>954</v>
      </c>
      <c r="J30" s="25">
        <v>1009</v>
      </c>
      <c r="K30" s="25">
        <v>1021</v>
      </c>
      <c r="L30" s="25">
        <v>1033</v>
      </c>
      <c r="M30" s="25">
        <v>1025</v>
      </c>
      <c r="N30" s="25">
        <v>1030</v>
      </c>
      <c r="O30" s="25">
        <v>1071</v>
      </c>
      <c r="P30" s="25">
        <v>1103</v>
      </c>
      <c r="Q30" s="25">
        <v>1118</v>
      </c>
      <c r="R30" s="25">
        <v>1120</v>
      </c>
      <c r="S30" s="25">
        <v>1123</v>
      </c>
      <c r="T30" s="25">
        <v>1121</v>
      </c>
      <c r="U30" s="44">
        <v>1112</v>
      </c>
      <c r="V30" s="44">
        <v>1093</v>
      </c>
      <c r="W30" s="70">
        <v>1082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</row>
    <row r="31" spans="1:62" ht="15">
      <c r="A31" s="4" t="s">
        <v>116</v>
      </c>
      <c r="B31" s="38" t="s">
        <v>43</v>
      </c>
      <c r="C31" s="34"/>
      <c r="D31" s="24">
        <v>747</v>
      </c>
      <c r="E31" s="25">
        <v>751</v>
      </c>
      <c r="F31" s="25">
        <v>757</v>
      </c>
      <c r="G31" s="25">
        <v>768</v>
      </c>
      <c r="H31" s="25">
        <v>758</v>
      </c>
      <c r="I31" s="25">
        <v>888</v>
      </c>
      <c r="J31" s="25">
        <v>957</v>
      </c>
      <c r="K31" s="25">
        <v>966</v>
      </c>
      <c r="L31" s="25">
        <v>973</v>
      </c>
      <c r="M31" s="25">
        <v>980</v>
      </c>
      <c r="N31" s="25">
        <v>1002</v>
      </c>
      <c r="O31" s="25">
        <v>1070</v>
      </c>
      <c r="P31" s="25">
        <v>1119</v>
      </c>
      <c r="Q31" s="25">
        <v>1152</v>
      </c>
      <c r="R31" s="25">
        <v>1165</v>
      </c>
      <c r="S31" s="25">
        <v>1180</v>
      </c>
      <c r="T31" s="25">
        <v>1181</v>
      </c>
      <c r="U31" s="44">
        <v>1174</v>
      </c>
      <c r="V31" s="44">
        <v>1170</v>
      </c>
      <c r="W31" s="70">
        <v>1163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</row>
    <row r="32" spans="1:62" ht="15">
      <c r="A32" s="4" t="s">
        <v>117</v>
      </c>
      <c r="B32" s="38" t="s">
        <v>44</v>
      </c>
      <c r="C32" s="34"/>
      <c r="D32" s="24">
        <v>599</v>
      </c>
      <c r="E32" s="25">
        <v>598</v>
      </c>
      <c r="F32" s="25">
        <v>618</v>
      </c>
      <c r="G32" s="25">
        <v>647</v>
      </c>
      <c r="H32" s="25">
        <v>644</v>
      </c>
      <c r="I32" s="25">
        <v>725</v>
      </c>
      <c r="J32" s="25">
        <v>752</v>
      </c>
      <c r="K32" s="25">
        <v>754</v>
      </c>
      <c r="L32" s="25">
        <v>753</v>
      </c>
      <c r="M32" s="25">
        <v>751</v>
      </c>
      <c r="N32" s="25">
        <v>744</v>
      </c>
      <c r="O32" s="25">
        <v>774</v>
      </c>
      <c r="P32" s="25">
        <v>794</v>
      </c>
      <c r="Q32" s="25">
        <v>818</v>
      </c>
      <c r="R32" s="25">
        <v>824</v>
      </c>
      <c r="S32" s="25">
        <v>827</v>
      </c>
      <c r="T32" s="25">
        <v>829</v>
      </c>
      <c r="U32" s="44">
        <v>822</v>
      </c>
      <c r="V32" s="44">
        <v>806</v>
      </c>
      <c r="W32" s="70">
        <v>799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</row>
    <row r="33" spans="1:62" ht="15">
      <c r="A33" s="4" t="s">
        <v>118</v>
      </c>
      <c r="B33" s="38" t="s">
        <v>45</v>
      </c>
      <c r="C33" s="34"/>
      <c r="D33" s="24">
        <v>583</v>
      </c>
      <c r="E33" s="25">
        <v>601</v>
      </c>
      <c r="F33" s="25">
        <v>631</v>
      </c>
      <c r="G33" s="25">
        <v>647</v>
      </c>
      <c r="H33" s="25">
        <v>663</v>
      </c>
      <c r="I33" s="25">
        <v>839</v>
      </c>
      <c r="J33" s="25">
        <v>811</v>
      </c>
      <c r="K33" s="25">
        <v>807</v>
      </c>
      <c r="L33" s="25">
        <v>782</v>
      </c>
      <c r="M33" s="25">
        <v>763</v>
      </c>
      <c r="N33" s="25">
        <v>762</v>
      </c>
      <c r="O33" s="25">
        <v>783</v>
      </c>
      <c r="P33" s="25">
        <v>804</v>
      </c>
      <c r="Q33" s="25">
        <v>833</v>
      </c>
      <c r="R33" s="25">
        <v>853</v>
      </c>
      <c r="S33" s="25">
        <v>882</v>
      </c>
      <c r="T33" s="25">
        <v>888</v>
      </c>
      <c r="U33" s="44">
        <v>885</v>
      </c>
      <c r="V33" s="44">
        <v>863</v>
      </c>
      <c r="W33" s="70">
        <v>852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</row>
    <row r="34" spans="1:62" ht="15">
      <c r="A34" s="4" t="s">
        <v>119</v>
      </c>
      <c r="B34" s="38" t="s">
        <v>46</v>
      </c>
      <c r="C34" s="34"/>
      <c r="D34" s="24">
        <v>1563</v>
      </c>
      <c r="E34" s="25">
        <v>1629</v>
      </c>
      <c r="F34" s="25">
        <v>1717</v>
      </c>
      <c r="G34" s="25">
        <v>1714</v>
      </c>
      <c r="H34" s="25">
        <v>1711</v>
      </c>
      <c r="I34" s="25">
        <v>2121</v>
      </c>
      <c r="J34" s="25">
        <v>2061</v>
      </c>
      <c r="K34" s="25">
        <v>2021</v>
      </c>
      <c r="L34" s="50">
        <v>1982</v>
      </c>
      <c r="M34" s="25">
        <v>1958</v>
      </c>
      <c r="N34" s="25">
        <v>1957</v>
      </c>
      <c r="O34" s="25">
        <v>2018</v>
      </c>
      <c r="P34" s="25">
        <v>2084</v>
      </c>
      <c r="Q34" s="25">
        <v>2137</v>
      </c>
      <c r="R34" s="25">
        <v>2157</v>
      </c>
      <c r="S34" s="25">
        <v>2194</v>
      </c>
      <c r="T34" s="25">
        <v>2215</v>
      </c>
      <c r="U34" s="44">
        <v>2196</v>
      </c>
      <c r="V34" s="44">
        <v>2152</v>
      </c>
      <c r="W34" s="70">
        <v>2132</v>
      </c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</row>
    <row r="35" spans="1:62" ht="15">
      <c r="A35" s="4" t="s">
        <v>120</v>
      </c>
      <c r="B35" s="38" t="s">
        <v>47</v>
      </c>
      <c r="C35" s="34"/>
      <c r="D35" s="24">
        <v>1070</v>
      </c>
      <c r="E35" s="25">
        <v>1133</v>
      </c>
      <c r="F35" s="25">
        <v>1178</v>
      </c>
      <c r="G35" s="25">
        <v>1226</v>
      </c>
      <c r="H35" s="25">
        <v>1265</v>
      </c>
      <c r="I35" s="25">
        <v>1519</v>
      </c>
      <c r="J35" s="25">
        <v>1545</v>
      </c>
      <c r="K35" s="25">
        <v>1584</v>
      </c>
      <c r="L35" s="25">
        <v>1638</v>
      </c>
      <c r="M35" s="25">
        <v>1700</v>
      </c>
      <c r="N35" s="25">
        <v>1759</v>
      </c>
      <c r="O35" s="25">
        <v>1868</v>
      </c>
      <c r="P35" s="25">
        <v>1960</v>
      </c>
      <c r="Q35" s="25">
        <v>2029</v>
      </c>
      <c r="R35" s="25">
        <v>2067</v>
      </c>
      <c r="S35" s="25">
        <v>2100</v>
      </c>
      <c r="T35" s="25">
        <v>2108</v>
      </c>
      <c r="U35" s="44">
        <v>2107</v>
      </c>
      <c r="V35" s="44">
        <v>2081</v>
      </c>
      <c r="W35" s="70">
        <v>2061</v>
      </c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</row>
    <row r="36" spans="1:62" ht="15">
      <c r="A36" s="4" t="s">
        <v>121</v>
      </c>
      <c r="B36" s="38" t="s">
        <v>48</v>
      </c>
      <c r="C36" s="34"/>
      <c r="D36" s="24">
        <v>1550</v>
      </c>
      <c r="E36" s="25">
        <v>1671</v>
      </c>
      <c r="F36" s="25">
        <v>1798</v>
      </c>
      <c r="G36" s="25">
        <v>1940</v>
      </c>
      <c r="H36" s="25">
        <v>2018</v>
      </c>
      <c r="I36" s="25">
        <v>2220</v>
      </c>
      <c r="J36" s="25">
        <v>2471</v>
      </c>
      <c r="K36" s="25">
        <v>2650</v>
      </c>
      <c r="L36" s="25">
        <v>2756</v>
      </c>
      <c r="M36" s="25">
        <v>2913</v>
      </c>
      <c r="N36" s="25">
        <v>3090</v>
      </c>
      <c r="O36" s="25">
        <v>3309</v>
      </c>
      <c r="P36" s="25">
        <v>3447</v>
      </c>
      <c r="Q36" s="25">
        <v>3575</v>
      </c>
      <c r="R36" s="25">
        <v>3671</v>
      </c>
      <c r="S36" s="25">
        <v>3738</v>
      </c>
      <c r="T36" s="25">
        <v>3767</v>
      </c>
      <c r="U36" s="44">
        <v>3792</v>
      </c>
      <c r="V36" s="44">
        <v>3765</v>
      </c>
      <c r="W36" s="70">
        <v>3735</v>
      </c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</row>
    <row r="37" spans="1:62" ht="15">
      <c r="A37" s="4" t="s">
        <v>122</v>
      </c>
      <c r="B37" s="38" t="s">
        <v>49</v>
      </c>
      <c r="C37" s="34"/>
      <c r="D37" s="24">
        <v>2090</v>
      </c>
      <c r="E37" s="25">
        <v>2319</v>
      </c>
      <c r="F37" s="25">
        <v>2567</v>
      </c>
      <c r="G37" s="25">
        <v>2863</v>
      </c>
      <c r="H37" s="25">
        <v>3167</v>
      </c>
      <c r="I37" s="25">
        <v>2858</v>
      </c>
      <c r="J37" s="25">
        <v>3391</v>
      </c>
      <c r="K37" s="25">
        <v>3769</v>
      </c>
      <c r="L37" s="25">
        <v>4206</v>
      </c>
      <c r="M37" s="25">
        <v>4799</v>
      </c>
      <c r="N37" s="25">
        <v>5386</v>
      </c>
      <c r="O37" s="25">
        <v>5924</v>
      </c>
      <c r="P37" s="25">
        <v>6222</v>
      </c>
      <c r="Q37" s="25">
        <v>6455</v>
      </c>
      <c r="R37" s="25">
        <v>6691</v>
      </c>
      <c r="S37" s="25">
        <v>6868</v>
      </c>
      <c r="T37" s="25">
        <v>7043</v>
      </c>
      <c r="U37" s="44">
        <v>7255</v>
      </c>
      <c r="V37" s="44">
        <v>7411</v>
      </c>
      <c r="W37" s="70">
        <v>7427</v>
      </c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</row>
    <row r="38" spans="1:62" ht="15">
      <c r="A38" s="4" t="s">
        <v>123</v>
      </c>
      <c r="B38" s="38" t="s">
        <v>50</v>
      </c>
      <c r="C38" s="34"/>
      <c r="D38" s="24">
        <v>1069</v>
      </c>
      <c r="E38" s="25">
        <v>1108</v>
      </c>
      <c r="F38" s="25">
        <v>1157</v>
      </c>
      <c r="G38" s="25">
        <v>1175</v>
      </c>
      <c r="H38" s="25">
        <v>1199</v>
      </c>
      <c r="I38" s="25">
        <v>1394</v>
      </c>
      <c r="J38" s="25">
        <v>1461</v>
      </c>
      <c r="K38" s="25">
        <v>1486</v>
      </c>
      <c r="L38" s="25">
        <v>1485</v>
      </c>
      <c r="M38" s="25">
        <v>1514</v>
      </c>
      <c r="N38" s="25">
        <v>1543</v>
      </c>
      <c r="O38" s="25">
        <v>1626</v>
      </c>
      <c r="P38" s="25">
        <v>1687</v>
      </c>
      <c r="Q38" s="25">
        <v>1747</v>
      </c>
      <c r="R38" s="25">
        <v>1793</v>
      </c>
      <c r="S38" s="25">
        <v>1841</v>
      </c>
      <c r="T38" s="25">
        <v>1857</v>
      </c>
      <c r="U38" s="44">
        <v>1867</v>
      </c>
      <c r="V38" s="44">
        <v>1855</v>
      </c>
      <c r="W38" s="70">
        <v>1840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</row>
    <row r="39" spans="1:62" ht="15">
      <c r="A39" s="4" t="s">
        <v>124</v>
      </c>
      <c r="B39" s="38" t="s">
        <v>51</v>
      </c>
      <c r="C39" s="34"/>
      <c r="D39" s="24">
        <v>651</v>
      </c>
      <c r="E39" s="25">
        <v>662</v>
      </c>
      <c r="F39" s="25">
        <v>692</v>
      </c>
      <c r="G39" s="25">
        <v>711</v>
      </c>
      <c r="H39" s="25">
        <v>704</v>
      </c>
      <c r="I39" s="25">
        <v>861</v>
      </c>
      <c r="J39" s="25">
        <v>861</v>
      </c>
      <c r="K39" s="25">
        <v>854</v>
      </c>
      <c r="L39" s="25">
        <v>843</v>
      </c>
      <c r="M39" s="25">
        <v>853</v>
      </c>
      <c r="N39" s="25">
        <v>890</v>
      </c>
      <c r="O39" s="25">
        <v>986</v>
      </c>
      <c r="P39" s="25">
        <v>1080</v>
      </c>
      <c r="Q39" s="25">
        <v>1156</v>
      </c>
      <c r="R39" s="25">
        <v>1222</v>
      </c>
      <c r="S39" s="25">
        <v>1287</v>
      </c>
      <c r="T39" s="25">
        <v>1343</v>
      </c>
      <c r="U39" s="44">
        <v>1380</v>
      </c>
      <c r="V39" s="44">
        <v>1411</v>
      </c>
      <c r="W39" s="70">
        <v>1415</v>
      </c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</row>
    <row r="40" spans="1:62" ht="15">
      <c r="A40" s="4" t="s">
        <v>125</v>
      </c>
      <c r="B40" s="38" t="s">
        <v>52</v>
      </c>
      <c r="C40" s="34"/>
      <c r="D40" s="24">
        <v>1287</v>
      </c>
      <c r="E40" s="25">
        <v>1406</v>
      </c>
      <c r="F40" s="25">
        <v>1553</v>
      </c>
      <c r="G40" s="25">
        <v>1703</v>
      </c>
      <c r="H40" s="25">
        <v>1730</v>
      </c>
      <c r="I40" s="25">
        <v>1604</v>
      </c>
      <c r="J40" s="25">
        <v>1833</v>
      </c>
      <c r="K40" s="25">
        <v>1935</v>
      </c>
      <c r="L40" s="25">
        <v>1993</v>
      </c>
      <c r="M40" s="25">
        <v>2103</v>
      </c>
      <c r="N40" s="25">
        <v>2250</v>
      </c>
      <c r="O40" s="25">
        <v>2425</v>
      </c>
      <c r="P40" s="25">
        <v>2527</v>
      </c>
      <c r="Q40" s="25">
        <v>2587</v>
      </c>
      <c r="R40" s="25">
        <v>2602</v>
      </c>
      <c r="S40" s="25">
        <v>2630</v>
      </c>
      <c r="T40" s="25">
        <v>2644</v>
      </c>
      <c r="U40" s="44">
        <v>2648</v>
      </c>
      <c r="V40" s="44">
        <v>2636</v>
      </c>
      <c r="W40" s="70">
        <v>2625</v>
      </c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</row>
    <row r="41" spans="1:62" ht="15">
      <c r="A41" s="4" t="s">
        <v>126</v>
      </c>
      <c r="B41" s="38" t="s">
        <v>53</v>
      </c>
      <c r="C41" s="34"/>
      <c r="D41" s="24">
        <v>2588</v>
      </c>
      <c r="E41" s="25">
        <v>3060</v>
      </c>
      <c r="F41" s="25">
        <v>3540</v>
      </c>
      <c r="G41" s="25">
        <v>4297</v>
      </c>
      <c r="H41" s="25">
        <v>4793</v>
      </c>
      <c r="I41" s="25">
        <v>2801</v>
      </c>
      <c r="J41" s="25">
        <v>3857</v>
      </c>
      <c r="K41" s="25">
        <v>4618</v>
      </c>
      <c r="L41" s="25">
        <v>5505</v>
      </c>
      <c r="M41" s="25">
        <v>6657</v>
      </c>
      <c r="N41" s="25">
        <v>7620</v>
      </c>
      <c r="O41" s="25">
        <v>8279</v>
      </c>
      <c r="P41" s="25">
        <v>8473</v>
      </c>
      <c r="Q41" s="25">
        <v>8668</v>
      </c>
      <c r="R41" s="25">
        <v>8735</v>
      </c>
      <c r="S41" s="25">
        <v>8797</v>
      </c>
      <c r="T41" s="25">
        <v>8805</v>
      </c>
      <c r="U41" s="44">
        <v>8817</v>
      </c>
      <c r="V41" s="44">
        <v>8865</v>
      </c>
      <c r="W41" s="70">
        <v>8856</v>
      </c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</row>
    <row r="42" spans="1:62" ht="15">
      <c r="A42" s="4" t="s">
        <v>127</v>
      </c>
      <c r="B42" s="38" t="s">
        <v>54</v>
      </c>
      <c r="C42" s="34"/>
      <c r="D42" s="24">
        <v>2302</v>
      </c>
      <c r="E42" s="25">
        <v>2455</v>
      </c>
      <c r="F42" s="25">
        <v>2646</v>
      </c>
      <c r="G42" s="25">
        <v>2923</v>
      </c>
      <c r="H42" s="25">
        <v>3221</v>
      </c>
      <c r="I42" s="25">
        <v>2822</v>
      </c>
      <c r="J42" s="25">
        <v>3310</v>
      </c>
      <c r="K42" s="25">
        <v>3621</v>
      </c>
      <c r="L42" s="25">
        <v>3906</v>
      </c>
      <c r="M42" s="25">
        <v>4310</v>
      </c>
      <c r="N42" s="25">
        <v>4668</v>
      </c>
      <c r="O42" s="25">
        <v>4992</v>
      </c>
      <c r="P42" s="25">
        <v>5145</v>
      </c>
      <c r="Q42" s="25">
        <v>5278</v>
      </c>
      <c r="R42" s="25">
        <v>5405</v>
      </c>
      <c r="S42" s="25">
        <v>5402</v>
      </c>
      <c r="T42" s="25">
        <v>5551</v>
      </c>
      <c r="U42" s="44">
        <v>5591</v>
      </c>
      <c r="V42" s="44">
        <v>5588</v>
      </c>
      <c r="W42" s="70">
        <v>5571</v>
      </c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</row>
    <row r="43" spans="1:62" ht="15">
      <c r="A43" s="4" t="s">
        <v>128</v>
      </c>
      <c r="B43" s="38" t="s">
        <v>55</v>
      </c>
      <c r="C43" s="34"/>
      <c r="D43" s="24">
        <v>565</v>
      </c>
      <c r="E43" s="25">
        <v>584</v>
      </c>
      <c r="F43" s="25">
        <v>596</v>
      </c>
      <c r="G43" s="25">
        <v>620</v>
      </c>
      <c r="H43" s="25">
        <v>621</v>
      </c>
      <c r="I43" s="25">
        <v>780</v>
      </c>
      <c r="J43" s="25">
        <v>764</v>
      </c>
      <c r="K43" s="25">
        <v>777</v>
      </c>
      <c r="L43" s="25">
        <v>781</v>
      </c>
      <c r="M43" s="25">
        <v>826</v>
      </c>
      <c r="N43" s="25">
        <v>930</v>
      </c>
      <c r="O43" s="25">
        <v>1077</v>
      </c>
      <c r="P43" s="25">
        <v>1209</v>
      </c>
      <c r="Q43" s="25">
        <v>1305</v>
      </c>
      <c r="R43" s="25">
        <v>1375</v>
      </c>
      <c r="S43" s="25">
        <v>1431</v>
      </c>
      <c r="T43" s="25">
        <v>1443</v>
      </c>
      <c r="U43" s="44">
        <v>1421</v>
      </c>
      <c r="V43" s="44">
        <v>1401</v>
      </c>
      <c r="W43" s="70">
        <v>1390</v>
      </c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</row>
    <row r="44" spans="1:62" ht="15">
      <c r="A44" s="4" t="s">
        <v>129</v>
      </c>
      <c r="B44" s="38" t="s">
        <v>56</v>
      </c>
      <c r="C44" s="34"/>
      <c r="D44" s="24">
        <v>750</v>
      </c>
      <c r="E44" s="25">
        <v>788</v>
      </c>
      <c r="F44" s="25">
        <v>831</v>
      </c>
      <c r="G44" s="25">
        <v>864</v>
      </c>
      <c r="H44" s="25">
        <v>865</v>
      </c>
      <c r="I44" s="25">
        <v>936</v>
      </c>
      <c r="J44" s="25">
        <v>982</v>
      </c>
      <c r="K44" s="25">
        <v>1007</v>
      </c>
      <c r="L44" s="25">
        <v>1002</v>
      </c>
      <c r="M44" s="25">
        <v>1027</v>
      </c>
      <c r="N44" s="25">
        <v>1043</v>
      </c>
      <c r="O44" s="25">
        <v>1072</v>
      </c>
      <c r="P44" s="25">
        <v>1087</v>
      </c>
      <c r="Q44" s="25">
        <v>1087</v>
      </c>
      <c r="R44" s="25">
        <v>1074</v>
      </c>
      <c r="S44" s="25">
        <v>1080</v>
      </c>
      <c r="T44" s="25">
        <v>1070</v>
      </c>
      <c r="U44" s="44">
        <v>1036</v>
      </c>
      <c r="V44" s="44">
        <v>1002</v>
      </c>
      <c r="W44" s="70">
        <v>988</v>
      </c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</row>
    <row r="45" spans="1:62" ht="15">
      <c r="A45" s="4" t="s">
        <v>130</v>
      </c>
      <c r="B45" s="38" t="s">
        <v>57</v>
      </c>
      <c r="C45" s="34"/>
      <c r="D45" s="24">
        <v>455</v>
      </c>
      <c r="E45" s="25">
        <v>472</v>
      </c>
      <c r="F45" s="25">
        <v>489</v>
      </c>
      <c r="G45" s="25">
        <v>490</v>
      </c>
      <c r="H45" s="25">
        <v>484</v>
      </c>
      <c r="I45" s="25">
        <v>563</v>
      </c>
      <c r="J45" s="25">
        <v>600</v>
      </c>
      <c r="K45" s="25">
        <v>614</v>
      </c>
      <c r="L45" s="25">
        <v>599</v>
      </c>
      <c r="M45" s="25">
        <v>580</v>
      </c>
      <c r="N45" s="25">
        <v>569</v>
      </c>
      <c r="O45" s="25">
        <v>581</v>
      </c>
      <c r="P45" s="25">
        <v>604</v>
      </c>
      <c r="Q45" s="25">
        <v>616</v>
      </c>
      <c r="R45" s="25">
        <v>616</v>
      </c>
      <c r="S45" s="25">
        <v>615</v>
      </c>
      <c r="T45" s="25">
        <v>613</v>
      </c>
      <c r="U45" s="44">
        <v>607</v>
      </c>
      <c r="V45" s="44">
        <v>589</v>
      </c>
      <c r="W45" s="70">
        <v>582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</row>
    <row r="46" spans="1:62" ht="15">
      <c r="A46" s="4" t="s">
        <v>131</v>
      </c>
      <c r="B46" s="38" t="s">
        <v>58</v>
      </c>
      <c r="C46" s="34"/>
      <c r="D46" s="24">
        <v>715</v>
      </c>
      <c r="E46" s="25">
        <v>722</v>
      </c>
      <c r="F46" s="25">
        <v>740</v>
      </c>
      <c r="G46" s="25">
        <v>747</v>
      </c>
      <c r="H46" s="25">
        <v>741</v>
      </c>
      <c r="I46" s="25">
        <v>860</v>
      </c>
      <c r="J46" s="25">
        <v>913</v>
      </c>
      <c r="K46" s="25">
        <v>929</v>
      </c>
      <c r="L46" s="25">
        <v>889</v>
      </c>
      <c r="M46" s="25">
        <v>822</v>
      </c>
      <c r="N46" s="25">
        <v>774</v>
      </c>
      <c r="O46" s="25">
        <v>769</v>
      </c>
      <c r="P46" s="25">
        <v>785</v>
      </c>
      <c r="Q46" s="25">
        <v>795</v>
      </c>
      <c r="R46" s="25">
        <v>781</v>
      </c>
      <c r="S46" s="25">
        <v>771</v>
      </c>
      <c r="T46" s="25">
        <v>762</v>
      </c>
      <c r="U46" s="44">
        <v>742</v>
      </c>
      <c r="V46" s="44">
        <v>717</v>
      </c>
      <c r="W46" s="70">
        <v>707</v>
      </c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</row>
    <row r="47" spans="1:62" ht="15">
      <c r="A47" s="4" t="s">
        <v>132</v>
      </c>
      <c r="B47" s="38" t="s">
        <v>59</v>
      </c>
      <c r="C47" s="34"/>
      <c r="D47" s="24">
        <v>1218</v>
      </c>
      <c r="E47" s="25">
        <v>1238</v>
      </c>
      <c r="F47" s="25">
        <v>1284</v>
      </c>
      <c r="G47" s="25">
        <v>1333</v>
      </c>
      <c r="H47" s="25">
        <v>1329</v>
      </c>
      <c r="I47" s="25">
        <v>1565</v>
      </c>
      <c r="J47" s="25">
        <v>1661</v>
      </c>
      <c r="K47" s="25">
        <v>1690</v>
      </c>
      <c r="L47" s="25">
        <v>1670</v>
      </c>
      <c r="M47" s="25">
        <v>1645</v>
      </c>
      <c r="N47" s="25">
        <v>1707</v>
      </c>
      <c r="O47" s="25">
        <v>1814</v>
      </c>
      <c r="P47" s="25">
        <v>1871</v>
      </c>
      <c r="Q47" s="25">
        <v>1917</v>
      </c>
      <c r="R47" s="25">
        <v>1926</v>
      </c>
      <c r="S47" s="25">
        <v>1951</v>
      </c>
      <c r="T47" s="25">
        <v>1951</v>
      </c>
      <c r="U47" s="44">
        <v>1957</v>
      </c>
      <c r="V47" s="44">
        <v>1945</v>
      </c>
      <c r="W47" s="70">
        <v>1936</v>
      </c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</row>
    <row r="48" spans="1:62" ht="15">
      <c r="A48" s="4" t="s">
        <v>133</v>
      </c>
      <c r="B48" s="38" t="s">
        <v>60</v>
      </c>
      <c r="C48" s="34"/>
      <c r="D48" s="24">
        <v>1542</v>
      </c>
      <c r="E48" s="25">
        <v>1618</v>
      </c>
      <c r="F48" s="25">
        <v>1692</v>
      </c>
      <c r="G48" s="25">
        <v>1805</v>
      </c>
      <c r="H48" s="25">
        <v>1870</v>
      </c>
      <c r="I48" s="25">
        <v>1885</v>
      </c>
      <c r="J48" s="25">
        <v>2082</v>
      </c>
      <c r="K48" s="25">
        <v>2149</v>
      </c>
      <c r="L48" s="25">
        <v>2184</v>
      </c>
      <c r="M48" s="25">
        <v>2281</v>
      </c>
      <c r="N48" s="25">
        <v>2436</v>
      </c>
      <c r="O48" s="25">
        <v>2646</v>
      </c>
      <c r="P48" s="25">
        <v>2739</v>
      </c>
      <c r="Q48" s="25">
        <v>2819</v>
      </c>
      <c r="R48" s="25">
        <v>2850</v>
      </c>
      <c r="S48" s="25">
        <v>2882</v>
      </c>
      <c r="T48" s="25">
        <v>2879</v>
      </c>
      <c r="U48" s="44">
        <v>2877</v>
      </c>
      <c r="V48" s="44">
        <v>2861</v>
      </c>
      <c r="W48" s="70">
        <v>2848</v>
      </c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</row>
    <row r="49" spans="1:62" ht="15">
      <c r="A49" s="4" t="s">
        <v>134</v>
      </c>
      <c r="B49" s="38" t="s">
        <v>61</v>
      </c>
      <c r="C49" s="34"/>
      <c r="D49" s="24">
        <v>1041</v>
      </c>
      <c r="E49" s="25">
        <v>1095</v>
      </c>
      <c r="F49" s="25">
        <v>1136</v>
      </c>
      <c r="G49" s="25">
        <v>1191</v>
      </c>
      <c r="H49" s="25">
        <v>1294</v>
      </c>
      <c r="I49" s="25">
        <v>1356</v>
      </c>
      <c r="J49" s="25">
        <v>1541</v>
      </c>
      <c r="K49" s="25">
        <v>1610</v>
      </c>
      <c r="L49" s="25">
        <v>1602</v>
      </c>
      <c r="M49" s="25">
        <v>1544</v>
      </c>
      <c r="N49" s="25">
        <v>1511</v>
      </c>
      <c r="O49" s="25">
        <v>1555</v>
      </c>
      <c r="P49" s="25">
        <v>1587</v>
      </c>
      <c r="Q49" s="25">
        <v>1602</v>
      </c>
      <c r="R49" s="25">
        <v>1573</v>
      </c>
      <c r="S49" s="25">
        <v>1556</v>
      </c>
      <c r="T49" s="25">
        <v>1528</v>
      </c>
      <c r="U49" s="44">
        <v>1493</v>
      </c>
      <c r="V49" s="44">
        <v>1451</v>
      </c>
      <c r="W49" s="70">
        <v>1431</v>
      </c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</row>
    <row r="50" spans="1:62" ht="15">
      <c r="A50" s="4" t="s">
        <v>135</v>
      </c>
      <c r="B50" s="38" t="s">
        <v>62</v>
      </c>
      <c r="C50" s="34"/>
      <c r="D50" s="24">
        <v>670</v>
      </c>
      <c r="E50" s="25">
        <v>690</v>
      </c>
      <c r="F50" s="25">
        <v>717</v>
      </c>
      <c r="G50" s="25">
        <v>729</v>
      </c>
      <c r="H50" s="25">
        <v>719</v>
      </c>
      <c r="I50" s="25">
        <v>836</v>
      </c>
      <c r="J50" s="25">
        <v>879</v>
      </c>
      <c r="K50" s="25">
        <v>878</v>
      </c>
      <c r="L50" s="25">
        <v>847</v>
      </c>
      <c r="M50" s="25">
        <v>815</v>
      </c>
      <c r="N50" s="25">
        <v>791</v>
      </c>
      <c r="O50" s="25">
        <v>805</v>
      </c>
      <c r="P50" s="25">
        <v>825</v>
      </c>
      <c r="Q50" s="25">
        <v>835</v>
      </c>
      <c r="R50" s="25">
        <v>832</v>
      </c>
      <c r="S50" s="25">
        <v>832</v>
      </c>
      <c r="T50" s="25">
        <v>824</v>
      </c>
      <c r="U50" s="44">
        <v>810</v>
      </c>
      <c r="V50" s="44">
        <v>785</v>
      </c>
      <c r="W50" s="70">
        <v>776</v>
      </c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</row>
    <row r="51" spans="1:62" ht="15">
      <c r="A51" s="4" t="s">
        <v>136</v>
      </c>
      <c r="B51" s="38" t="s">
        <v>63</v>
      </c>
      <c r="C51" s="34"/>
      <c r="D51" s="24">
        <v>678</v>
      </c>
      <c r="E51" s="25">
        <v>700</v>
      </c>
      <c r="F51" s="25">
        <v>733</v>
      </c>
      <c r="G51" s="25">
        <v>749</v>
      </c>
      <c r="H51" s="25">
        <v>730</v>
      </c>
      <c r="I51" s="25">
        <v>864</v>
      </c>
      <c r="J51" s="25">
        <v>946</v>
      </c>
      <c r="K51" s="25">
        <v>944</v>
      </c>
      <c r="L51" s="25">
        <v>919</v>
      </c>
      <c r="M51" s="25">
        <v>901</v>
      </c>
      <c r="N51" s="25">
        <v>908</v>
      </c>
      <c r="O51" s="25">
        <v>961</v>
      </c>
      <c r="P51" s="25">
        <v>1000</v>
      </c>
      <c r="Q51" s="25">
        <v>1023</v>
      </c>
      <c r="R51" s="25">
        <v>1023</v>
      </c>
      <c r="S51" s="25">
        <v>1027</v>
      </c>
      <c r="T51" s="25">
        <v>1023</v>
      </c>
      <c r="U51" s="44">
        <v>1012</v>
      </c>
      <c r="V51" s="44">
        <v>996</v>
      </c>
      <c r="W51" s="70">
        <v>989</v>
      </c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</row>
    <row r="52" spans="1:62" ht="15">
      <c r="A52" s="4" t="s">
        <v>137</v>
      </c>
      <c r="B52" s="38" t="s">
        <v>64</v>
      </c>
      <c r="C52" s="34"/>
      <c r="D52" s="24">
        <v>1047</v>
      </c>
      <c r="E52" s="25">
        <v>1096</v>
      </c>
      <c r="F52" s="25">
        <v>1142</v>
      </c>
      <c r="G52" s="25">
        <v>1165</v>
      </c>
      <c r="H52" s="25">
        <v>1179</v>
      </c>
      <c r="I52" s="25">
        <v>1361</v>
      </c>
      <c r="J52" s="25">
        <v>1522</v>
      </c>
      <c r="K52" s="25">
        <v>1541</v>
      </c>
      <c r="L52" s="25">
        <v>1501</v>
      </c>
      <c r="M52" s="25">
        <v>1446</v>
      </c>
      <c r="N52" s="25">
        <v>1418</v>
      </c>
      <c r="O52" s="25">
        <v>1465</v>
      </c>
      <c r="P52" s="25">
        <v>1507</v>
      </c>
      <c r="Q52" s="25">
        <v>1530</v>
      </c>
      <c r="R52" s="25">
        <v>1515</v>
      </c>
      <c r="S52" s="25">
        <v>1507</v>
      </c>
      <c r="T52" s="25">
        <v>1493</v>
      </c>
      <c r="U52" s="44">
        <v>1468</v>
      </c>
      <c r="V52" s="44">
        <v>1431</v>
      </c>
      <c r="W52" s="70">
        <v>1415</v>
      </c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</row>
    <row r="53" spans="1:62" ht="15">
      <c r="A53" s="4" t="s">
        <v>138</v>
      </c>
      <c r="B53" s="38" t="s">
        <v>65</v>
      </c>
      <c r="C53" s="34"/>
      <c r="D53" s="24">
        <v>671</v>
      </c>
      <c r="E53" s="25">
        <v>687</v>
      </c>
      <c r="F53" s="25">
        <v>718</v>
      </c>
      <c r="G53" s="25">
        <v>715</v>
      </c>
      <c r="H53" s="25">
        <v>709</v>
      </c>
      <c r="I53" s="25">
        <v>776</v>
      </c>
      <c r="J53" s="25">
        <v>874</v>
      </c>
      <c r="K53" s="25">
        <v>883</v>
      </c>
      <c r="L53" s="25">
        <v>855</v>
      </c>
      <c r="M53" s="25">
        <v>813</v>
      </c>
      <c r="N53" s="25">
        <v>787</v>
      </c>
      <c r="O53" s="25">
        <v>808</v>
      </c>
      <c r="P53" s="25">
        <v>831</v>
      </c>
      <c r="Q53" s="25">
        <v>840</v>
      </c>
      <c r="R53" s="25">
        <v>825</v>
      </c>
      <c r="S53" s="25">
        <v>817</v>
      </c>
      <c r="T53" s="25">
        <v>814</v>
      </c>
      <c r="U53" s="44">
        <v>796</v>
      </c>
      <c r="V53" s="44">
        <v>764</v>
      </c>
      <c r="W53" s="70">
        <v>752</v>
      </c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</row>
    <row r="54" spans="1:62" ht="15">
      <c r="A54" s="4" t="s">
        <v>139</v>
      </c>
      <c r="B54" s="38" t="s">
        <v>66</v>
      </c>
      <c r="C54" s="34"/>
      <c r="D54" s="24">
        <v>2188</v>
      </c>
      <c r="E54" s="25">
        <v>2302</v>
      </c>
      <c r="F54" s="25">
        <v>2527</v>
      </c>
      <c r="G54" s="25">
        <v>2756</v>
      </c>
      <c r="H54" s="25">
        <v>3094</v>
      </c>
      <c r="I54" s="25">
        <v>2747</v>
      </c>
      <c r="J54" s="25">
        <v>3530</v>
      </c>
      <c r="K54" s="25">
        <v>3860</v>
      </c>
      <c r="L54" s="25">
        <v>4007</v>
      </c>
      <c r="M54" s="25">
        <v>3965</v>
      </c>
      <c r="N54" s="25">
        <v>4027</v>
      </c>
      <c r="O54" s="25">
        <v>4293</v>
      </c>
      <c r="P54" s="25">
        <v>4553</v>
      </c>
      <c r="Q54" s="25">
        <v>4719</v>
      </c>
      <c r="R54" s="25">
        <v>4811</v>
      </c>
      <c r="S54" s="25">
        <v>4933</v>
      </c>
      <c r="T54" s="25">
        <v>5016</v>
      </c>
      <c r="U54" s="44">
        <v>5050</v>
      </c>
      <c r="V54" s="44">
        <v>5072</v>
      </c>
      <c r="W54" s="70">
        <v>5085</v>
      </c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</row>
    <row r="55" spans="1:62" ht="15">
      <c r="A55" s="4" t="s">
        <v>140</v>
      </c>
      <c r="B55" s="38" t="s">
        <v>67</v>
      </c>
      <c r="C55" s="34"/>
      <c r="D55" s="24">
        <v>674</v>
      </c>
      <c r="E55" s="25">
        <v>685</v>
      </c>
      <c r="F55" s="25">
        <v>692</v>
      </c>
      <c r="G55" s="25">
        <v>686</v>
      </c>
      <c r="H55" s="25">
        <v>702</v>
      </c>
      <c r="I55" s="25">
        <v>830</v>
      </c>
      <c r="J55" s="25">
        <v>945</v>
      </c>
      <c r="K55" s="25">
        <v>974</v>
      </c>
      <c r="L55" s="25">
        <v>943</v>
      </c>
      <c r="M55" s="25">
        <v>872</v>
      </c>
      <c r="N55" s="25">
        <v>838</v>
      </c>
      <c r="O55" s="25">
        <v>838</v>
      </c>
      <c r="P55" s="25">
        <v>866</v>
      </c>
      <c r="Q55" s="25">
        <v>880</v>
      </c>
      <c r="R55" s="25">
        <v>878</v>
      </c>
      <c r="S55" s="25">
        <v>884</v>
      </c>
      <c r="T55" s="25">
        <v>877</v>
      </c>
      <c r="U55" s="44">
        <v>866</v>
      </c>
      <c r="V55" s="44">
        <v>850</v>
      </c>
      <c r="W55" s="70">
        <v>843</v>
      </c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</row>
    <row r="56" spans="1:62" ht="15">
      <c r="A56" s="4" t="s">
        <v>141</v>
      </c>
      <c r="B56" s="38" t="s">
        <v>68</v>
      </c>
      <c r="C56" s="34"/>
      <c r="D56" s="24">
        <v>1136</v>
      </c>
      <c r="E56" s="25">
        <v>1164</v>
      </c>
      <c r="F56" s="25">
        <v>1233</v>
      </c>
      <c r="G56" s="25">
        <v>1297</v>
      </c>
      <c r="H56" s="25">
        <v>1370</v>
      </c>
      <c r="I56" s="25">
        <v>1319</v>
      </c>
      <c r="J56" s="25">
        <v>1645</v>
      </c>
      <c r="K56" s="25">
        <v>1748</v>
      </c>
      <c r="L56" s="25">
        <v>1760</v>
      </c>
      <c r="M56" s="25">
        <v>1641</v>
      </c>
      <c r="N56" s="25">
        <v>1570</v>
      </c>
      <c r="O56" s="25">
        <v>1572</v>
      </c>
      <c r="P56" s="25">
        <v>1591</v>
      </c>
      <c r="Q56" s="25">
        <v>1594</v>
      </c>
      <c r="R56" s="25">
        <v>1563</v>
      </c>
      <c r="S56" s="25">
        <v>1545</v>
      </c>
      <c r="T56" s="25">
        <v>1517</v>
      </c>
      <c r="U56" s="44">
        <v>1479</v>
      </c>
      <c r="V56" s="44">
        <v>1427</v>
      </c>
      <c r="W56" s="70">
        <v>1408</v>
      </c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</row>
    <row r="57" spans="1:62" ht="15">
      <c r="A57" s="4" t="s">
        <v>142</v>
      </c>
      <c r="B57" s="38" t="s">
        <v>69</v>
      </c>
      <c r="C57" s="34"/>
      <c r="D57" s="24">
        <v>1233</v>
      </c>
      <c r="E57" s="25">
        <v>1296</v>
      </c>
      <c r="F57" s="25">
        <v>1354</v>
      </c>
      <c r="G57" s="25">
        <v>1387</v>
      </c>
      <c r="H57" s="25">
        <v>1368</v>
      </c>
      <c r="I57" s="25">
        <v>1556</v>
      </c>
      <c r="J57" s="25">
        <v>1828</v>
      </c>
      <c r="K57" s="25">
        <v>1896</v>
      </c>
      <c r="L57" s="25">
        <v>1856</v>
      </c>
      <c r="M57" s="25">
        <v>1771</v>
      </c>
      <c r="N57" s="25">
        <v>1700</v>
      </c>
      <c r="O57" s="25">
        <v>1715</v>
      </c>
      <c r="P57" s="25">
        <v>1790</v>
      </c>
      <c r="Q57" s="25">
        <v>1838</v>
      </c>
      <c r="R57" s="25">
        <v>1840</v>
      </c>
      <c r="S57" s="25">
        <v>1860</v>
      </c>
      <c r="T57" s="25">
        <v>1859</v>
      </c>
      <c r="U57" s="44">
        <v>1842</v>
      </c>
      <c r="V57" s="44">
        <v>1817</v>
      </c>
      <c r="W57" s="70">
        <v>1807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</row>
    <row r="58" spans="1:62" ht="15">
      <c r="A58" s="4" t="s">
        <v>143</v>
      </c>
      <c r="B58" s="38" t="s">
        <v>70</v>
      </c>
      <c r="C58" s="34"/>
      <c r="D58" s="24">
        <v>860</v>
      </c>
      <c r="E58" s="25">
        <v>915</v>
      </c>
      <c r="F58" s="25">
        <v>946</v>
      </c>
      <c r="G58" s="25">
        <v>980</v>
      </c>
      <c r="H58" s="25">
        <v>973</v>
      </c>
      <c r="I58" s="25">
        <v>1125</v>
      </c>
      <c r="J58" s="25">
        <v>1253</v>
      </c>
      <c r="K58" s="25">
        <v>1277</v>
      </c>
      <c r="L58" s="25">
        <v>1240</v>
      </c>
      <c r="M58" s="25">
        <v>1187</v>
      </c>
      <c r="N58" s="25">
        <v>1156</v>
      </c>
      <c r="O58" s="25">
        <v>1190</v>
      </c>
      <c r="P58" s="25">
        <v>1229</v>
      </c>
      <c r="Q58" s="25">
        <v>1250</v>
      </c>
      <c r="R58" s="25">
        <v>1237</v>
      </c>
      <c r="S58" s="25">
        <v>1231</v>
      </c>
      <c r="T58" s="25">
        <v>1221</v>
      </c>
      <c r="U58" s="44">
        <v>1210</v>
      </c>
      <c r="V58" s="44">
        <v>1197</v>
      </c>
      <c r="W58" s="70">
        <v>1185</v>
      </c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</row>
    <row r="59" spans="1:62" ht="15">
      <c r="A59" s="4" t="s">
        <v>144</v>
      </c>
      <c r="B59" s="38" t="s">
        <v>71</v>
      </c>
      <c r="C59" s="34"/>
      <c r="D59" s="24">
        <v>651</v>
      </c>
      <c r="E59" s="25">
        <v>691</v>
      </c>
      <c r="F59" s="25">
        <v>760</v>
      </c>
      <c r="G59" s="25">
        <v>824</v>
      </c>
      <c r="H59" s="25">
        <v>840</v>
      </c>
      <c r="I59" s="25">
        <v>914</v>
      </c>
      <c r="J59" s="25">
        <v>1091</v>
      </c>
      <c r="K59" s="25">
        <v>1139</v>
      </c>
      <c r="L59" s="25">
        <v>1135</v>
      </c>
      <c r="M59" s="25">
        <v>1081</v>
      </c>
      <c r="N59" s="25">
        <v>1051</v>
      </c>
      <c r="O59" s="25">
        <v>1085</v>
      </c>
      <c r="P59" s="25">
        <v>1152</v>
      </c>
      <c r="Q59" s="25">
        <v>1176</v>
      </c>
      <c r="R59" s="25">
        <v>1169</v>
      </c>
      <c r="S59" s="25">
        <v>1176</v>
      </c>
      <c r="T59" s="25">
        <v>1170</v>
      </c>
      <c r="U59" s="44">
        <v>1153</v>
      </c>
      <c r="V59" s="44">
        <v>1135</v>
      </c>
      <c r="W59" s="70">
        <v>1126</v>
      </c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</row>
    <row r="60" spans="1:62" ht="15">
      <c r="A60" s="4" t="s">
        <v>72</v>
      </c>
      <c r="B60" s="38" t="s">
        <v>73</v>
      </c>
      <c r="C60" s="34"/>
      <c r="D60" s="24">
        <v>1416</v>
      </c>
      <c r="E60" s="25">
        <v>1472</v>
      </c>
      <c r="F60" s="25">
        <v>1557</v>
      </c>
      <c r="G60" s="25">
        <v>1591</v>
      </c>
      <c r="H60" s="25">
        <v>1589</v>
      </c>
      <c r="I60" s="25">
        <v>1538</v>
      </c>
      <c r="J60" s="25">
        <v>1804</v>
      </c>
      <c r="K60" s="25">
        <v>2044</v>
      </c>
      <c r="L60" s="25">
        <v>1963</v>
      </c>
      <c r="M60" s="25">
        <v>1854</v>
      </c>
      <c r="N60" s="25">
        <v>1729</v>
      </c>
      <c r="O60" s="25">
        <v>1724</v>
      </c>
      <c r="P60" s="25">
        <v>1785</v>
      </c>
      <c r="Q60" s="25">
        <v>1819</v>
      </c>
      <c r="R60" s="25">
        <v>1798</v>
      </c>
      <c r="S60" s="25">
        <v>1794</v>
      </c>
      <c r="T60" s="25">
        <v>1786</v>
      </c>
      <c r="U60" s="44">
        <v>1753</v>
      </c>
      <c r="V60" s="44">
        <v>1706</v>
      </c>
      <c r="W60" s="70">
        <v>1690</v>
      </c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</row>
    <row r="61" spans="1:62" ht="15" customHeight="1" thickBot="1">
      <c r="A61" s="12" t="s">
        <v>145</v>
      </c>
      <c r="B61" s="39" t="s">
        <v>74</v>
      </c>
      <c r="C61" s="35" t="s">
        <v>156</v>
      </c>
      <c r="D61" s="26">
        <v>572</v>
      </c>
      <c r="E61" s="27">
        <v>558</v>
      </c>
      <c r="F61" s="27">
        <v>578</v>
      </c>
      <c r="G61" s="27">
        <v>592</v>
      </c>
      <c r="H61" s="27">
        <v>575</v>
      </c>
      <c r="I61" s="27" t="s">
        <v>147</v>
      </c>
      <c r="J61" s="49">
        <v>915</v>
      </c>
      <c r="K61" s="28">
        <v>801</v>
      </c>
      <c r="L61" s="28">
        <v>883</v>
      </c>
      <c r="M61" s="28">
        <v>934</v>
      </c>
      <c r="N61" s="28">
        <v>945</v>
      </c>
      <c r="O61" s="27">
        <v>1043</v>
      </c>
      <c r="P61" s="27">
        <v>1107</v>
      </c>
      <c r="Q61" s="27">
        <v>1179</v>
      </c>
      <c r="R61" s="27">
        <v>1222</v>
      </c>
      <c r="S61" s="27">
        <v>1273</v>
      </c>
      <c r="T61" s="27">
        <v>1318</v>
      </c>
      <c r="U61" s="45">
        <v>1362</v>
      </c>
      <c r="V61" s="45">
        <v>1393</v>
      </c>
      <c r="W61" s="72">
        <v>1409</v>
      </c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</row>
    <row r="62" spans="1:21" ht="15.75" thickTop="1">
      <c r="A62" s="1" t="s">
        <v>158</v>
      </c>
      <c r="B62" s="38"/>
      <c r="C62" s="38"/>
      <c r="D62" s="25"/>
      <c r="E62" s="25"/>
      <c r="F62" s="25"/>
      <c r="G62" s="25"/>
      <c r="H62" s="25"/>
      <c r="I62" s="25"/>
      <c r="J62" s="47"/>
      <c r="K62" s="48"/>
      <c r="L62" s="48"/>
      <c r="M62" s="48"/>
      <c r="N62" s="48"/>
      <c r="O62" s="25"/>
      <c r="P62" s="25"/>
      <c r="Q62" s="25"/>
      <c r="R62" s="25"/>
      <c r="S62" s="25"/>
      <c r="T62" s="25"/>
      <c r="U62" s="25"/>
    </row>
    <row r="63" ht="13.5">
      <c r="A63" s="1" t="s">
        <v>157</v>
      </c>
    </row>
    <row r="64" ht="13.5">
      <c r="A64" s="1" t="s">
        <v>77</v>
      </c>
    </row>
    <row r="65" ht="13.5">
      <c r="A65" s="1" t="s">
        <v>78</v>
      </c>
    </row>
    <row r="66" ht="15">
      <c r="A66" s="29" t="s">
        <v>162</v>
      </c>
    </row>
    <row r="67" ht="15">
      <c r="A67" s="29" t="s">
        <v>159</v>
      </c>
    </row>
    <row r="68" ht="15">
      <c r="A68" s="29" t="s">
        <v>79</v>
      </c>
    </row>
    <row r="69" ht="15">
      <c r="A69" s="29" t="s">
        <v>80</v>
      </c>
    </row>
    <row r="70" ht="13.5">
      <c r="A70" s="1" t="s">
        <v>163</v>
      </c>
    </row>
    <row r="71" ht="15">
      <c r="A71" s="29" t="s">
        <v>75</v>
      </c>
    </row>
    <row r="72" ht="13.5">
      <c r="V72" s="46"/>
    </row>
    <row r="73" spans="1:23" ht="13.5">
      <c r="A73" s="1" t="s">
        <v>199</v>
      </c>
      <c r="D73" s="1">
        <v>1920</v>
      </c>
      <c r="E73" s="1">
        <v>1925</v>
      </c>
      <c r="F73" s="1">
        <v>1930</v>
      </c>
      <c r="G73" s="1">
        <v>1935</v>
      </c>
      <c r="H73" s="1">
        <v>1940</v>
      </c>
      <c r="I73" s="1">
        <v>1945</v>
      </c>
      <c r="J73" s="1">
        <v>1950</v>
      </c>
      <c r="K73" s="1">
        <v>1955</v>
      </c>
      <c r="L73" s="1">
        <v>1960</v>
      </c>
      <c r="M73" s="1">
        <v>1965</v>
      </c>
      <c r="N73" s="1">
        <v>1970</v>
      </c>
      <c r="O73" s="1">
        <v>1975</v>
      </c>
      <c r="P73" s="1">
        <v>1980</v>
      </c>
      <c r="Q73" s="1">
        <v>1985</v>
      </c>
      <c r="R73" s="1">
        <v>1990</v>
      </c>
      <c r="S73" s="1">
        <v>1995</v>
      </c>
      <c r="T73" s="1">
        <v>2000</v>
      </c>
      <c r="U73" s="1">
        <v>2005</v>
      </c>
      <c r="V73" s="1">
        <v>2010</v>
      </c>
      <c r="W73" s="1">
        <v>2012</v>
      </c>
    </row>
    <row r="74" spans="1:62" ht="14.25">
      <c r="A74" s="58" t="s">
        <v>200</v>
      </c>
      <c r="B74" s="59" t="s">
        <v>25</v>
      </c>
      <c r="C74" s="60"/>
      <c r="D74" s="61">
        <f aca="true" t="shared" si="0" ref="D74:V74">+D14/D$14*1000</f>
        <v>1000</v>
      </c>
      <c r="E74" s="62">
        <f t="shared" si="0"/>
        <v>1000</v>
      </c>
      <c r="F74" s="62">
        <f t="shared" si="0"/>
        <v>1000</v>
      </c>
      <c r="G74" s="62">
        <f t="shared" si="0"/>
        <v>1000</v>
      </c>
      <c r="H74" s="62">
        <f t="shared" si="0"/>
        <v>1000</v>
      </c>
      <c r="I74" s="62">
        <f t="shared" si="0"/>
        <v>1000</v>
      </c>
      <c r="J74" s="62">
        <f t="shared" si="0"/>
        <v>1000</v>
      </c>
      <c r="K74" s="62">
        <f t="shared" si="0"/>
        <v>1000</v>
      </c>
      <c r="L74" s="62">
        <f t="shared" si="0"/>
        <v>1000</v>
      </c>
      <c r="M74" s="62">
        <f t="shared" si="0"/>
        <v>1000</v>
      </c>
      <c r="N74" s="62">
        <f t="shared" si="0"/>
        <v>1000</v>
      </c>
      <c r="O74" s="62">
        <f t="shared" si="0"/>
        <v>1000</v>
      </c>
      <c r="P74" s="62">
        <f t="shared" si="0"/>
        <v>1000</v>
      </c>
      <c r="Q74" s="62">
        <f t="shared" si="0"/>
        <v>1000</v>
      </c>
      <c r="R74" s="62">
        <f t="shared" si="0"/>
        <v>1000</v>
      </c>
      <c r="S74" s="62">
        <f t="shared" si="0"/>
        <v>1000</v>
      </c>
      <c r="T74" s="62">
        <f t="shared" si="0"/>
        <v>1000</v>
      </c>
      <c r="U74" s="63">
        <f t="shared" si="0"/>
        <v>1000</v>
      </c>
      <c r="V74" s="63">
        <f t="shared" si="0"/>
        <v>1000</v>
      </c>
      <c r="W74" s="86">
        <f aca="true" t="shared" si="1" ref="W74:W121">+W14/W$14*1000</f>
        <v>1000</v>
      </c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</row>
    <row r="75" spans="1:62" ht="15">
      <c r="A75" s="4" t="s">
        <v>26</v>
      </c>
      <c r="B75" s="38" t="s">
        <v>27</v>
      </c>
      <c r="C75" s="34"/>
      <c r="D75" s="24">
        <f aca="true" t="shared" si="2" ref="D75:V75">+D15/D$14*1000</f>
        <v>42.15285099083323</v>
      </c>
      <c r="E75" s="25">
        <f t="shared" si="2"/>
        <v>41.83336960342836</v>
      </c>
      <c r="F75" s="25">
        <f t="shared" si="2"/>
        <v>43.63072148952676</v>
      </c>
      <c r="G75" s="25">
        <f t="shared" si="2"/>
        <v>44.3006902128397</v>
      </c>
      <c r="H75" s="25">
        <f t="shared" si="2"/>
        <v>44.765708345870834</v>
      </c>
      <c r="I75" s="25">
        <f t="shared" si="2"/>
        <v>48.86246840190005</v>
      </c>
      <c r="J75" s="25">
        <f t="shared" si="2"/>
        <v>51.07293586161802</v>
      </c>
      <c r="K75" s="25">
        <f t="shared" si="2"/>
        <v>52.98799915627741</v>
      </c>
      <c r="L75" s="25">
        <f t="shared" si="2"/>
        <v>53.434709762253185</v>
      </c>
      <c r="M75" s="25">
        <f t="shared" si="2"/>
        <v>52.13236702315314</v>
      </c>
      <c r="N75" s="25">
        <f t="shared" si="2"/>
        <v>49.52945110590933</v>
      </c>
      <c r="O75" s="25">
        <f t="shared" si="2"/>
        <v>47.68626049669466</v>
      </c>
      <c r="P75" s="25">
        <f t="shared" si="2"/>
        <v>47.63369212369725</v>
      </c>
      <c r="Q75" s="25">
        <f t="shared" si="2"/>
        <v>46.91488570744079</v>
      </c>
      <c r="R75" s="25">
        <f t="shared" si="2"/>
        <v>45.659366884824166</v>
      </c>
      <c r="S75" s="25">
        <f t="shared" si="2"/>
        <v>45.3292983992992</v>
      </c>
      <c r="T75" s="25">
        <f t="shared" si="2"/>
        <v>44.774120353591854</v>
      </c>
      <c r="U75" s="44">
        <f t="shared" si="2"/>
        <v>44.04858806586939</v>
      </c>
      <c r="V75" s="44">
        <f t="shared" si="2"/>
        <v>42.996478130832365</v>
      </c>
      <c r="W75" s="70">
        <f t="shared" si="1"/>
        <v>42.81849194212445</v>
      </c>
      <c r="X75" s="4" t="s">
        <v>26</v>
      </c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</row>
    <row r="76" spans="1:62" ht="15">
      <c r="A76" s="4" t="s">
        <v>201</v>
      </c>
      <c r="B76" s="38" t="s">
        <v>28</v>
      </c>
      <c r="C76" s="34"/>
      <c r="D76" s="24">
        <f aca="true" t="shared" si="3" ref="D76:V76">+D16/D$14*1000</f>
        <v>13.508925540088986</v>
      </c>
      <c r="E76" s="25">
        <f t="shared" si="3"/>
        <v>13.609655657297822</v>
      </c>
      <c r="F76" s="25">
        <f t="shared" si="3"/>
        <v>13.653995345228859</v>
      </c>
      <c r="G76" s="25">
        <f t="shared" si="3"/>
        <v>13.963092384555404</v>
      </c>
      <c r="H76" s="25">
        <f t="shared" si="3"/>
        <v>13.690948381978828</v>
      </c>
      <c r="I76" s="25">
        <f t="shared" si="3"/>
        <v>15.042084502347288</v>
      </c>
      <c r="J76" s="25">
        <f t="shared" si="3"/>
        <v>15.252927539677822</v>
      </c>
      <c r="K76" s="25">
        <f t="shared" si="3"/>
        <v>15.353530868035126</v>
      </c>
      <c r="L76" s="25">
        <f t="shared" si="3"/>
        <v>15.132234735212403</v>
      </c>
      <c r="M76" s="25">
        <f t="shared" si="3"/>
        <v>14.282978358818253</v>
      </c>
      <c r="N76" s="25">
        <f t="shared" si="3"/>
        <v>13.643529355562986</v>
      </c>
      <c r="O76" s="25">
        <f t="shared" si="3"/>
        <v>13.12310166160443</v>
      </c>
      <c r="P76" s="25">
        <f t="shared" si="3"/>
        <v>13.018964633521271</v>
      </c>
      <c r="Q76" s="25">
        <f t="shared" si="3"/>
        <v>12.589942915678774</v>
      </c>
      <c r="R76" s="25">
        <f t="shared" si="3"/>
        <v>11.997314154889128</v>
      </c>
      <c r="S76" s="25">
        <f t="shared" si="3"/>
        <v>11.802182049852671</v>
      </c>
      <c r="T76" s="25">
        <f t="shared" si="3"/>
        <v>11.628823093771173</v>
      </c>
      <c r="U76" s="44">
        <f t="shared" si="3"/>
        <v>11.246947592511427</v>
      </c>
      <c r="V76" s="44">
        <f t="shared" si="3"/>
        <v>10.721787953801822</v>
      </c>
      <c r="W76" s="70">
        <f t="shared" si="1"/>
        <v>10.586989765909893</v>
      </c>
      <c r="X76" s="4" t="s">
        <v>201</v>
      </c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</row>
    <row r="77" spans="1:62" ht="15">
      <c r="A77" s="4" t="s">
        <v>202</v>
      </c>
      <c r="B77" s="38" t="s">
        <v>29</v>
      </c>
      <c r="C77" s="34"/>
      <c r="D77" s="24">
        <f aca="true" t="shared" si="4" ref="D77:V77">+D17/D$14*1000</f>
        <v>15.11713096152815</v>
      </c>
      <c r="E77" s="25">
        <f t="shared" si="4"/>
        <v>15.082779516882335</v>
      </c>
      <c r="F77" s="25">
        <f t="shared" si="4"/>
        <v>15.143522110162916</v>
      </c>
      <c r="G77" s="25">
        <f t="shared" si="4"/>
        <v>15.10382071793687</v>
      </c>
      <c r="H77" s="25">
        <f t="shared" si="4"/>
        <v>14.990289137511285</v>
      </c>
      <c r="I77" s="25">
        <f t="shared" si="4"/>
        <v>17.05602933414817</v>
      </c>
      <c r="J77" s="25">
        <f t="shared" si="4"/>
        <v>16.013790643761517</v>
      </c>
      <c r="K77" s="25">
        <f t="shared" si="4"/>
        <v>15.84200184286777</v>
      </c>
      <c r="L77" s="25">
        <f t="shared" si="4"/>
        <v>15.365527772475664</v>
      </c>
      <c r="M77" s="25">
        <f t="shared" si="4"/>
        <v>14.222499974800673</v>
      </c>
      <c r="N77" s="25">
        <f t="shared" si="4"/>
        <v>13.098934696412362</v>
      </c>
      <c r="O77" s="25">
        <f t="shared" si="4"/>
        <v>12.381633017688047</v>
      </c>
      <c r="P77" s="25">
        <f t="shared" si="4"/>
        <v>12.147616606868272</v>
      </c>
      <c r="Q77" s="25">
        <f t="shared" si="4"/>
        <v>11.846442349792232</v>
      </c>
      <c r="R77" s="25">
        <f t="shared" si="4"/>
        <v>11.463381090679633</v>
      </c>
      <c r="S77" s="25">
        <f t="shared" si="4"/>
        <v>11.308433543043721</v>
      </c>
      <c r="T77" s="25">
        <f t="shared" si="4"/>
        <v>11.156106707845515</v>
      </c>
      <c r="U77" s="44">
        <f t="shared" si="4"/>
        <v>10.839959927368355</v>
      </c>
      <c r="V77" s="44">
        <f t="shared" si="4"/>
        <v>10.385999984381954</v>
      </c>
      <c r="W77" s="70">
        <f t="shared" si="1"/>
        <v>10.218405677763402</v>
      </c>
      <c r="X77" s="4" t="s">
        <v>202</v>
      </c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</row>
    <row r="78" spans="1:62" ht="15">
      <c r="A78" s="4" t="s">
        <v>203</v>
      </c>
      <c r="B78" s="38" t="s">
        <v>30</v>
      </c>
      <c r="C78" s="34"/>
      <c r="D78" s="24">
        <f aca="true" t="shared" si="5" ref="D78:V78">+D18/D$14*1000</f>
        <v>17.189929060271965</v>
      </c>
      <c r="E78" s="25">
        <f t="shared" si="5"/>
        <v>17.476605788707165</v>
      </c>
      <c r="F78" s="25">
        <f t="shared" si="5"/>
        <v>17.734678044996123</v>
      </c>
      <c r="G78" s="25">
        <f t="shared" si="5"/>
        <v>17.832904958558352</v>
      </c>
      <c r="H78" s="25">
        <f t="shared" si="5"/>
        <v>17.383811581913175</v>
      </c>
      <c r="I78" s="25">
        <f t="shared" si="5"/>
        <v>20.306119614433733</v>
      </c>
      <c r="J78" s="25">
        <f t="shared" si="5"/>
        <v>19.77055222017476</v>
      </c>
      <c r="K78" s="25">
        <f t="shared" si="5"/>
        <v>19.172485762181246</v>
      </c>
      <c r="L78" s="25">
        <f t="shared" si="5"/>
        <v>18.483171088630144</v>
      </c>
      <c r="M78" s="25">
        <f t="shared" si="5"/>
        <v>17.66976786380268</v>
      </c>
      <c r="N78" s="25">
        <f t="shared" si="5"/>
        <v>17.379257631490947</v>
      </c>
      <c r="O78" s="25">
        <f t="shared" si="5"/>
        <v>17.464713239235305</v>
      </c>
      <c r="P78" s="25">
        <f t="shared" si="5"/>
        <v>17.78575089697591</v>
      </c>
      <c r="Q78" s="25">
        <f t="shared" si="5"/>
        <v>17.97619145965683</v>
      </c>
      <c r="R78" s="25">
        <f t="shared" si="5"/>
        <v>18.194173657684185</v>
      </c>
      <c r="S78" s="25">
        <f t="shared" si="5"/>
        <v>18.54742374771044</v>
      </c>
      <c r="T78" s="25">
        <f t="shared" si="5"/>
        <v>18.632904211902996</v>
      </c>
      <c r="U78" s="44">
        <f t="shared" si="5"/>
        <v>18.47097864880095</v>
      </c>
      <c r="V78" s="44">
        <f t="shared" si="5"/>
        <v>18.335584934833705</v>
      </c>
      <c r="W78" s="70">
        <f t="shared" si="1"/>
        <v>18.23314904128926</v>
      </c>
      <c r="X78" s="4" t="s">
        <v>203</v>
      </c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</row>
    <row r="79" spans="1:62" ht="15">
      <c r="A79" s="4" t="s">
        <v>204</v>
      </c>
      <c r="B79" s="38" t="s">
        <v>31</v>
      </c>
      <c r="C79" s="34"/>
      <c r="D79" s="24">
        <f aca="true" t="shared" si="6" ref="D79:V79">+D19/D$14*1000</f>
        <v>16.06418526526455</v>
      </c>
      <c r="E79" s="25">
        <f t="shared" si="6"/>
        <v>15.668681051944356</v>
      </c>
      <c r="F79" s="25">
        <f t="shared" si="6"/>
        <v>15.329712955779675</v>
      </c>
      <c r="G79" s="25">
        <f t="shared" si="6"/>
        <v>14.98830392468305</v>
      </c>
      <c r="H79" s="25">
        <f t="shared" si="6"/>
        <v>14.388489208633095</v>
      </c>
      <c r="I79" s="25">
        <f t="shared" si="6"/>
        <v>16.83380093891497</v>
      </c>
      <c r="J79" s="25">
        <f t="shared" si="6"/>
        <v>15.562028175711824</v>
      </c>
      <c r="K79" s="25">
        <f t="shared" si="6"/>
        <v>14.976076023846264</v>
      </c>
      <c r="L79" s="25">
        <f t="shared" si="6"/>
        <v>14.167249899259824</v>
      </c>
      <c r="M79" s="25">
        <f t="shared" si="6"/>
        <v>12.90205525708353</v>
      </c>
      <c r="N79" s="25">
        <f t="shared" si="6"/>
        <v>11.85687670185831</v>
      </c>
      <c r="O79" s="25">
        <f t="shared" si="6"/>
        <v>11.005896015722708</v>
      </c>
      <c r="P79" s="25">
        <f t="shared" si="6"/>
        <v>10.738083034341363</v>
      </c>
      <c r="Q79" s="25">
        <f t="shared" si="6"/>
        <v>10.35944121801915</v>
      </c>
      <c r="R79" s="25">
        <f t="shared" si="6"/>
        <v>9.926301057349264</v>
      </c>
      <c r="S79" s="25">
        <f t="shared" si="6"/>
        <v>9.667914310743013</v>
      </c>
      <c r="T79" s="25">
        <f t="shared" si="6"/>
        <v>9.367663047760113</v>
      </c>
      <c r="U79" s="44">
        <f t="shared" si="6"/>
        <v>8.969382004883851</v>
      </c>
      <c r="V79" s="44">
        <f t="shared" si="6"/>
        <v>8.480598483487821</v>
      </c>
      <c r="W79" s="70">
        <f t="shared" si="1"/>
        <v>8.336274163823864</v>
      </c>
      <c r="X79" s="4" t="s">
        <v>204</v>
      </c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</row>
    <row r="80" spans="1:62" ht="15">
      <c r="A80" s="4" t="s">
        <v>205</v>
      </c>
      <c r="B80" s="38" t="s">
        <v>32</v>
      </c>
      <c r="C80" s="34"/>
      <c r="D80" s="24">
        <f aca="true" t="shared" si="7" ref="D80:V80">+D20/D$14*1000</f>
        <v>17.31501170416168</v>
      </c>
      <c r="E80" s="25">
        <f t="shared" si="7"/>
        <v>17.192025043105613</v>
      </c>
      <c r="F80" s="25">
        <f t="shared" si="7"/>
        <v>16.757176105508147</v>
      </c>
      <c r="G80" s="25">
        <f t="shared" si="7"/>
        <v>16.129032258064516</v>
      </c>
      <c r="H80" s="25">
        <f t="shared" si="7"/>
        <v>15.304866373061246</v>
      </c>
      <c r="I80" s="25">
        <f t="shared" si="7"/>
        <v>18.417178254951526</v>
      </c>
      <c r="J80" s="25">
        <f t="shared" si="7"/>
        <v>16.132675503774593</v>
      </c>
      <c r="K80" s="25">
        <f t="shared" si="7"/>
        <v>15.031584089168156</v>
      </c>
      <c r="L80" s="25">
        <f t="shared" si="7"/>
        <v>14.008186464762147</v>
      </c>
      <c r="M80" s="25">
        <f t="shared" si="7"/>
        <v>12.73069983570039</v>
      </c>
      <c r="N80" s="25">
        <f t="shared" si="7"/>
        <v>11.713562317871304</v>
      </c>
      <c r="O80" s="25">
        <f t="shared" si="7"/>
        <v>10.89869572985528</v>
      </c>
      <c r="P80" s="25">
        <f t="shared" si="7"/>
        <v>10.695369895779942</v>
      </c>
      <c r="Q80" s="25">
        <f t="shared" si="7"/>
        <v>10.425530157209064</v>
      </c>
      <c r="R80" s="25">
        <f t="shared" si="7"/>
        <v>10.177087799629483</v>
      </c>
      <c r="S80" s="25">
        <f t="shared" si="7"/>
        <v>10.0103527912718</v>
      </c>
      <c r="T80" s="25">
        <f t="shared" si="7"/>
        <v>9.800986401525298</v>
      </c>
      <c r="U80" s="44">
        <f t="shared" si="7"/>
        <v>9.517250015653373</v>
      </c>
      <c r="V80" s="44">
        <f t="shared" si="7"/>
        <v>9.128747354693612</v>
      </c>
      <c r="W80" s="70">
        <f t="shared" si="1"/>
        <v>9.034231266909776</v>
      </c>
      <c r="X80" s="4" t="s">
        <v>205</v>
      </c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</row>
    <row r="81" spans="1:62" ht="15">
      <c r="A81" s="4" t="s">
        <v>206</v>
      </c>
      <c r="B81" s="38" t="s">
        <v>33</v>
      </c>
      <c r="C81" s="34"/>
      <c r="D81" s="24">
        <f aca="true" t="shared" si="8" ref="D81:V81">+D21/D$14*1000</f>
        <v>24.3553776602398</v>
      </c>
      <c r="E81" s="25">
        <f t="shared" si="8"/>
        <v>24.072183069119642</v>
      </c>
      <c r="F81" s="25">
        <f t="shared" si="8"/>
        <v>23.397982932505816</v>
      </c>
      <c r="G81" s="25">
        <f t="shared" si="8"/>
        <v>22.843445865942762</v>
      </c>
      <c r="H81" s="25">
        <f t="shared" si="8"/>
        <v>22.2392428262713</v>
      </c>
      <c r="I81" s="25">
        <f t="shared" si="8"/>
        <v>27.181310591960887</v>
      </c>
      <c r="J81" s="25">
        <f t="shared" si="8"/>
        <v>24.514058134696548</v>
      </c>
      <c r="K81" s="25">
        <f t="shared" si="8"/>
        <v>23.257879369872445</v>
      </c>
      <c r="L81" s="25">
        <f t="shared" si="8"/>
        <v>21.749273610315793</v>
      </c>
      <c r="M81" s="25">
        <f t="shared" si="8"/>
        <v>19.998185648479474</v>
      </c>
      <c r="N81" s="25">
        <f t="shared" si="8"/>
        <v>18.5926527492476</v>
      </c>
      <c r="O81" s="25">
        <f t="shared" si="8"/>
        <v>17.60764695372521</v>
      </c>
      <c r="P81" s="25">
        <f t="shared" si="8"/>
        <v>17.384247394498548</v>
      </c>
      <c r="Q81" s="25">
        <f t="shared" si="8"/>
        <v>17.183124189377853</v>
      </c>
      <c r="R81" s="25">
        <f t="shared" si="8"/>
        <v>17.02113889540575</v>
      </c>
      <c r="S81" s="25">
        <f t="shared" si="8"/>
        <v>16.99450505694035</v>
      </c>
      <c r="T81" s="25">
        <f t="shared" si="8"/>
        <v>16.757795881064556</v>
      </c>
      <c r="U81" s="44">
        <f t="shared" si="8"/>
        <v>16.365600150272368</v>
      </c>
      <c r="V81" s="44">
        <f t="shared" si="8"/>
        <v>15.84450674309097</v>
      </c>
      <c r="W81" s="70">
        <f t="shared" si="1"/>
        <v>15.38642512645571</v>
      </c>
      <c r="X81" s="4" t="s">
        <v>206</v>
      </c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</row>
    <row r="82" spans="1:62" ht="15">
      <c r="A82" s="4" t="s">
        <v>207</v>
      </c>
      <c r="B82" s="38" t="s">
        <v>34</v>
      </c>
      <c r="C82" s="34"/>
      <c r="D82" s="24">
        <f aca="true" t="shared" si="9" ref="D82:V82">+D22/D$14*1000</f>
        <v>24.123081321587478</v>
      </c>
      <c r="E82" s="25">
        <f t="shared" si="9"/>
        <v>23.58672179721111</v>
      </c>
      <c r="F82" s="25">
        <f t="shared" si="9"/>
        <v>23.072148952676493</v>
      </c>
      <c r="G82" s="25">
        <f t="shared" si="9"/>
        <v>22.366939093770757</v>
      </c>
      <c r="H82" s="25">
        <f t="shared" si="9"/>
        <v>22.157179199606094</v>
      </c>
      <c r="I82" s="25">
        <f t="shared" si="9"/>
        <v>27.000750020833912</v>
      </c>
      <c r="J82" s="25">
        <f t="shared" si="9"/>
        <v>24.240622956666467</v>
      </c>
      <c r="K82" s="25">
        <f t="shared" si="9"/>
        <v>22.913729364876716</v>
      </c>
      <c r="L82" s="25">
        <f t="shared" si="9"/>
        <v>21.706856694449748</v>
      </c>
      <c r="M82" s="25">
        <f t="shared" si="9"/>
        <v>20.723926256690422</v>
      </c>
      <c r="N82" s="25">
        <f t="shared" si="9"/>
        <v>20.484402617876082</v>
      </c>
      <c r="O82" s="25">
        <f t="shared" si="9"/>
        <v>20.92192245845989</v>
      </c>
      <c r="P82" s="25">
        <f t="shared" si="9"/>
        <v>21.852041688023235</v>
      </c>
      <c r="Q82" s="25">
        <f t="shared" si="9"/>
        <v>22.511544911564737</v>
      </c>
      <c r="R82" s="25">
        <f t="shared" si="9"/>
        <v>23.01575102539418</v>
      </c>
      <c r="S82" s="25">
        <f t="shared" si="9"/>
        <v>23.540654614955802</v>
      </c>
      <c r="T82" s="25">
        <f t="shared" si="9"/>
        <v>23.525518806233553</v>
      </c>
      <c r="U82" s="44">
        <f t="shared" si="9"/>
        <v>23.28439045770459</v>
      </c>
      <c r="V82" s="44">
        <f t="shared" si="9"/>
        <v>23.192796957604816</v>
      </c>
      <c r="W82" s="70">
        <f t="shared" si="1"/>
        <v>23.07963768968357</v>
      </c>
      <c r="X82" s="4" t="s">
        <v>207</v>
      </c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</row>
    <row r="83" spans="1:62" ht="15">
      <c r="A83" s="4" t="s">
        <v>208</v>
      </c>
      <c r="B83" s="38" t="s">
        <v>35</v>
      </c>
      <c r="C83" s="34"/>
      <c r="D83" s="24">
        <f aca="true" t="shared" si="10" ref="D83:V83">+D23/D$14*1000</f>
        <v>18.69092078694852</v>
      </c>
      <c r="E83" s="25">
        <f t="shared" si="10"/>
        <v>18.246647806217254</v>
      </c>
      <c r="F83" s="25">
        <f t="shared" si="10"/>
        <v>17.719162141194726</v>
      </c>
      <c r="G83" s="25">
        <f t="shared" si="10"/>
        <v>17.255320992289256</v>
      </c>
      <c r="H83" s="25">
        <f t="shared" si="10"/>
        <v>16.50846623081763</v>
      </c>
      <c r="I83" s="25">
        <f t="shared" si="10"/>
        <v>21.47281868940804</v>
      </c>
      <c r="J83" s="25">
        <f t="shared" si="10"/>
        <v>18.427153302026987</v>
      </c>
      <c r="K83" s="25">
        <f t="shared" si="10"/>
        <v>17.185297023657537</v>
      </c>
      <c r="L83" s="25">
        <f t="shared" si="10"/>
        <v>16.054802655298932</v>
      </c>
      <c r="M83" s="25">
        <f t="shared" si="10"/>
        <v>15.341350079125887</v>
      </c>
      <c r="N83" s="25">
        <f t="shared" si="10"/>
        <v>15.09578177996465</v>
      </c>
      <c r="O83" s="25">
        <f t="shared" si="10"/>
        <v>15.168840450241202</v>
      </c>
      <c r="P83" s="25">
        <f t="shared" si="10"/>
        <v>15.308388860413464</v>
      </c>
      <c r="Q83" s="25">
        <f t="shared" si="10"/>
        <v>15.415245066047634</v>
      </c>
      <c r="R83" s="25">
        <f t="shared" si="10"/>
        <v>15.65394665523295</v>
      </c>
      <c r="S83" s="25">
        <f t="shared" si="10"/>
        <v>15.799952217886437</v>
      </c>
      <c r="T83" s="25">
        <f t="shared" si="10"/>
        <v>15.796605896349051</v>
      </c>
      <c r="U83" s="44">
        <f t="shared" si="10"/>
        <v>15.786425396030305</v>
      </c>
      <c r="V83" s="44">
        <f t="shared" si="10"/>
        <v>15.680517269653357</v>
      </c>
      <c r="W83" s="70">
        <f t="shared" si="1"/>
        <v>15.621691565698153</v>
      </c>
      <c r="X83" s="4" t="s">
        <v>208</v>
      </c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</row>
    <row r="84" spans="1:62" ht="15">
      <c r="A84" s="4" t="s">
        <v>209</v>
      </c>
      <c r="B84" s="38" t="s">
        <v>36</v>
      </c>
      <c r="C84" s="34"/>
      <c r="D84" s="24">
        <f aca="true" t="shared" si="11" ref="D84:V84">+D24/D$14*1000</f>
        <v>18.81600343083823</v>
      </c>
      <c r="E84" s="25">
        <f t="shared" si="11"/>
        <v>18.732109078125784</v>
      </c>
      <c r="F84" s="25">
        <f t="shared" si="11"/>
        <v>18.401861908456166</v>
      </c>
      <c r="G84" s="25">
        <f t="shared" si="11"/>
        <v>17.933982152655442</v>
      </c>
      <c r="H84" s="25">
        <f t="shared" si="11"/>
        <v>17.766775173017482</v>
      </c>
      <c r="I84" s="25">
        <f t="shared" si="11"/>
        <v>21.47281868940804</v>
      </c>
      <c r="J84" s="25">
        <f t="shared" si="11"/>
        <v>19.03346608809368</v>
      </c>
      <c r="K84" s="25">
        <f t="shared" si="11"/>
        <v>17.9180034859065</v>
      </c>
      <c r="L84" s="25">
        <f t="shared" si="11"/>
        <v>16.73347330915569</v>
      </c>
      <c r="M84" s="25">
        <f t="shared" si="11"/>
        <v>16.188047455371994</v>
      </c>
      <c r="N84" s="25">
        <f t="shared" si="11"/>
        <v>15.850570868962881</v>
      </c>
      <c r="O84" s="25">
        <f t="shared" si="11"/>
        <v>15.686975165267107</v>
      </c>
      <c r="P84" s="25">
        <f t="shared" si="11"/>
        <v>15.79531864001367</v>
      </c>
      <c r="Q84" s="25">
        <f t="shared" si="11"/>
        <v>15.869606522978298</v>
      </c>
      <c r="R84" s="25">
        <f t="shared" si="11"/>
        <v>15.904733397513166</v>
      </c>
      <c r="S84" s="25">
        <f t="shared" si="11"/>
        <v>15.959225929760294</v>
      </c>
      <c r="T84" s="25">
        <f t="shared" si="11"/>
        <v>15.95417802499094</v>
      </c>
      <c r="U84" s="44">
        <f t="shared" si="11"/>
        <v>15.841212197107257</v>
      </c>
      <c r="V84" s="44">
        <f t="shared" si="11"/>
        <v>15.680517269653357</v>
      </c>
      <c r="W84" s="70">
        <f t="shared" si="1"/>
        <v>15.621691565698153</v>
      </c>
      <c r="X84" s="4" t="s">
        <v>209</v>
      </c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</row>
    <row r="85" spans="1:62" ht="15">
      <c r="A85" s="4" t="s">
        <v>210</v>
      </c>
      <c r="B85" s="38" t="s">
        <v>37</v>
      </c>
      <c r="C85" s="34"/>
      <c r="D85" s="24">
        <f aca="true" t="shared" si="12" ref="D85:V85">+D25/D$14*1000</f>
        <v>23.58701284777442</v>
      </c>
      <c r="E85" s="25">
        <f t="shared" si="12"/>
        <v>23.335621139327383</v>
      </c>
      <c r="F85" s="25">
        <f t="shared" si="12"/>
        <v>22.63770364623739</v>
      </c>
      <c r="G85" s="25">
        <f t="shared" si="12"/>
        <v>22.07814711063621</v>
      </c>
      <c r="H85" s="25">
        <f t="shared" si="12"/>
        <v>21.993051946275678</v>
      </c>
      <c r="I85" s="25">
        <f t="shared" si="12"/>
        <v>28.431345315147645</v>
      </c>
      <c r="J85" s="25">
        <f t="shared" si="12"/>
        <v>25.512690958806395</v>
      </c>
      <c r="K85" s="25">
        <f t="shared" si="12"/>
        <v>25.12295036468799</v>
      </c>
      <c r="L85" s="25">
        <f t="shared" si="12"/>
        <v>25.778880617590296</v>
      </c>
      <c r="M85" s="25">
        <f t="shared" si="12"/>
        <v>30.390387968833473</v>
      </c>
      <c r="N85" s="25">
        <f t="shared" si="12"/>
        <v>36.93689389958439</v>
      </c>
      <c r="O85" s="25">
        <f t="shared" si="12"/>
        <v>43.06771484723959</v>
      </c>
      <c r="P85" s="25">
        <f t="shared" si="12"/>
        <v>46.3010422005809</v>
      </c>
      <c r="Q85" s="25">
        <f t="shared" si="12"/>
        <v>48.443192426207574</v>
      </c>
      <c r="R85" s="25">
        <f t="shared" si="12"/>
        <v>51.8157769130579</v>
      </c>
      <c r="S85" s="25">
        <f t="shared" si="12"/>
        <v>53.82655092776937</v>
      </c>
      <c r="T85" s="25">
        <f t="shared" si="12"/>
        <v>54.66177142587019</v>
      </c>
      <c r="U85" s="44">
        <f t="shared" si="12"/>
        <v>55.209442113831315</v>
      </c>
      <c r="V85" s="44">
        <f t="shared" si="12"/>
        <v>56.185917208742985</v>
      </c>
      <c r="W85" s="70">
        <f t="shared" si="1"/>
        <v>56.55805199388307</v>
      </c>
      <c r="X85" s="4" t="s">
        <v>210</v>
      </c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</row>
    <row r="86" spans="1:62" ht="15">
      <c r="A86" s="4" t="s">
        <v>211</v>
      </c>
      <c r="B86" s="38" t="s">
        <v>38</v>
      </c>
      <c r="C86" s="34"/>
      <c r="D86" s="24">
        <f aca="true" t="shared" si="13" ref="D86:V86">+D26/D$14*1000</f>
        <v>23.87291603380805</v>
      </c>
      <c r="E86" s="25">
        <f t="shared" si="13"/>
        <v>23.419321358621957</v>
      </c>
      <c r="F86" s="25">
        <f t="shared" si="13"/>
        <v>22.808378588052754</v>
      </c>
      <c r="G86" s="25">
        <f t="shared" si="13"/>
        <v>22.32362029630057</v>
      </c>
      <c r="H86" s="25">
        <f t="shared" si="13"/>
        <v>21.71950652405832</v>
      </c>
      <c r="I86" s="25">
        <f t="shared" si="13"/>
        <v>27.32020333898164</v>
      </c>
      <c r="J86" s="25">
        <f t="shared" si="13"/>
        <v>25.429471556797242</v>
      </c>
      <c r="K86" s="25">
        <f t="shared" si="13"/>
        <v>24.479056806954052</v>
      </c>
      <c r="L86" s="25">
        <f t="shared" si="13"/>
        <v>24.453351996776316</v>
      </c>
      <c r="M86" s="25">
        <f t="shared" si="13"/>
        <v>27.235432269249767</v>
      </c>
      <c r="N86" s="25">
        <f t="shared" si="13"/>
        <v>32.16930205894998</v>
      </c>
      <c r="O86" s="25">
        <f t="shared" si="13"/>
        <v>37.06449883866357</v>
      </c>
      <c r="P86" s="25">
        <f t="shared" si="13"/>
        <v>40.44934221766616</v>
      </c>
      <c r="Q86" s="25">
        <f t="shared" si="13"/>
        <v>42.52823236871019</v>
      </c>
      <c r="R86" s="25">
        <f t="shared" si="13"/>
        <v>44.939366237632576</v>
      </c>
      <c r="S86" s="25">
        <f t="shared" si="13"/>
        <v>46.17344907223063</v>
      </c>
      <c r="T86" s="25">
        <f t="shared" si="13"/>
        <v>46.688621716590774</v>
      </c>
      <c r="U86" s="44">
        <f t="shared" si="13"/>
        <v>47.3984096174316</v>
      </c>
      <c r="V86" s="44">
        <f t="shared" si="13"/>
        <v>48.54088413753251</v>
      </c>
      <c r="W86" s="70">
        <f t="shared" si="1"/>
        <v>48.58251970356429</v>
      </c>
      <c r="X86" s="4" t="s">
        <v>211</v>
      </c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</row>
    <row r="87" spans="1:62" ht="15">
      <c r="A87" s="4" t="s">
        <v>212</v>
      </c>
      <c r="B87" s="38" t="s">
        <v>39</v>
      </c>
      <c r="C87" s="34"/>
      <c r="D87" s="24">
        <f aca="true" t="shared" si="14" ref="D87:V87">+D27/D$14*1000</f>
        <v>66.09724282114969</v>
      </c>
      <c r="E87" s="25">
        <f t="shared" si="14"/>
        <v>75.07909670723336</v>
      </c>
      <c r="F87" s="25">
        <f t="shared" si="14"/>
        <v>83.92552366175329</v>
      </c>
      <c r="G87" s="25">
        <f t="shared" si="14"/>
        <v>91.9802466283536</v>
      </c>
      <c r="H87" s="25">
        <f t="shared" si="14"/>
        <v>100.59632902043384</v>
      </c>
      <c r="I87" s="25">
        <f t="shared" si="14"/>
        <v>48.4457901608378</v>
      </c>
      <c r="J87" s="25">
        <f t="shared" si="14"/>
        <v>74.63591511620996</v>
      </c>
      <c r="K87" s="25">
        <f t="shared" si="14"/>
        <v>89.22366419840803</v>
      </c>
      <c r="L87" s="25">
        <f t="shared" si="14"/>
        <v>102.69135331170071</v>
      </c>
      <c r="M87" s="25">
        <f t="shared" si="14"/>
        <v>109.55659264784445</v>
      </c>
      <c r="N87" s="25">
        <f t="shared" si="14"/>
        <v>108.9953661682511</v>
      </c>
      <c r="O87" s="25">
        <f t="shared" si="14"/>
        <v>104.28801143469715</v>
      </c>
      <c r="P87" s="25">
        <f t="shared" si="14"/>
        <v>99.24824876131898</v>
      </c>
      <c r="Q87" s="25">
        <f t="shared" si="14"/>
        <v>97.72075770968782</v>
      </c>
      <c r="R87" s="25">
        <f t="shared" si="14"/>
        <v>95.9137940798149</v>
      </c>
      <c r="S87" s="25">
        <f t="shared" si="14"/>
        <v>93.76443418013857</v>
      </c>
      <c r="T87" s="25">
        <f t="shared" si="14"/>
        <v>95.04750799678553</v>
      </c>
      <c r="U87" s="44">
        <f t="shared" si="14"/>
        <v>98.43622816354643</v>
      </c>
      <c r="V87" s="44">
        <f t="shared" si="14"/>
        <v>102.75892766502417</v>
      </c>
      <c r="W87" s="70">
        <f t="shared" si="1"/>
        <v>103.75249970591695</v>
      </c>
      <c r="X87" s="4" t="s">
        <v>212</v>
      </c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</row>
    <row r="88" spans="1:62" ht="15">
      <c r="A88" s="4" t="s">
        <v>213</v>
      </c>
      <c r="B88" s="38" t="s">
        <v>40</v>
      </c>
      <c r="C88" s="34"/>
      <c r="D88" s="24">
        <f aca="true" t="shared" si="15" ref="D88:V88">+D28/D$14*1000</f>
        <v>23.640619695155728</v>
      </c>
      <c r="E88" s="25">
        <f t="shared" si="15"/>
        <v>23.72064214808243</v>
      </c>
      <c r="F88" s="25">
        <f t="shared" si="15"/>
        <v>25.135764158262216</v>
      </c>
      <c r="G88" s="25">
        <f t="shared" si="15"/>
        <v>26.568862448378432</v>
      </c>
      <c r="H88" s="25">
        <f t="shared" si="15"/>
        <v>29.939546461689964</v>
      </c>
      <c r="I88" s="25">
        <f t="shared" si="15"/>
        <v>25.917386594072056</v>
      </c>
      <c r="J88" s="25">
        <f t="shared" si="15"/>
        <v>29.578553171253642</v>
      </c>
      <c r="K88" s="25">
        <f t="shared" si="15"/>
        <v>32.40560853492013</v>
      </c>
      <c r="L88" s="25">
        <f t="shared" si="15"/>
        <v>36.510360331700284</v>
      </c>
      <c r="M88" s="25">
        <f t="shared" si="15"/>
        <v>44.663286596982125</v>
      </c>
      <c r="N88" s="25">
        <f t="shared" si="15"/>
        <v>52.28108727845985</v>
      </c>
      <c r="O88" s="25">
        <f t="shared" si="15"/>
        <v>57.15561908165088</v>
      </c>
      <c r="P88" s="25">
        <f t="shared" si="15"/>
        <v>59.14915427985648</v>
      </c>
      <c r="Q88" s="25">
        <f t="shared" si="15"/>
        <v>61.39662450743087</v>
      </c>
      <c r="R88" s="25">
        <f t="shared" si="15"/>
        <v>64.55736139987542</v>
      </c>
      <c r="S88" s="25">
        <f t="shared" si="15"/>
        <v>65.6685514055905</v>
      </c>
      <c r="T88" s="25">
        <f t="shared" si="15"/>
        <v>66.88936860848054</v>
      </c>
      <c r="U88" s="44">
        <f t="shared" si="15"/>
        <v>68.81222215265167</v>
      </c>
      <c r="V88" s="44">
        <f t="shared" si="15"/>
        <v>70.65603598397588</v>
      </c>
      <c r="W88" s="70">
        <f t="shared" si="1"/>
        <v>71.1053601537074</v>
      </c>
      <c r="X88" s="4" t="s">
        <v>213</v>
      </c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</row>
    <row r="89" spans="1:62" ht="15">
      <c r="A89" s="4" t="s">
        <v>214</v>
      </c>
      <c r="B89" s="38" t="s">
        <v>41</v>
      </c>
      <c r="C89" s="34"/>
      <c r="D89" s="24">
        <f aca="true" t="shared" si="16" ref="D89:V89">+D29/D$14*1000</f>
        <v>31.735253649732854</v>
      </c>
      <c r="E89" s="25">
        <f t="shared" si="16"/>
        <v>30.969081138992586</v>
      </c>
      <c r="F89" s="25">
        <f t="shared" si="16"/>
        <v>29.9922420480993</v>
      </c>
      <c r="G89" s="25">
        <f t="shared" si="16"/>
        <v>28.82143991682791</v>
      </c>
      <c r="H89" s="25">
        <f t="shared" si="16"/>
        <v>28.22988757283147</v>
      </c>
      <c r="I89" s="25">
        <f t="shared" si="16"/>
        <v>33.19536653795939</v>
      </c>
      <c r="J89" s="25">
        <f t="shared" si="16"/>
        <v>29.25756404921833</v>
      </c>
      <c r="K89" s="25">
        <f t="shared" si="16"/>
        <v>27.454289108207423</v>
      </c>
      <c r="L89" s="25">
        <f t="shared" si="16"/>
        <v>25.895527136221926</v>
      </c>
      <c r="M89" s="25">
        <f t="shared" si="16"/>
        <v>24.181273876362024</v>
      </c>
      <c r="N89" s="25">
        <f t="shared" si="16"/>
        <v>22.557684039554772</v>
      </c>
      <c r="O89" s="25">
        <f t="shared" si="16"/>
        <v>21.36859031624084</v>
      </c>
      <c r="P89" s="25">
        <f t="shared" si="16"/>
        <v>20.937980522808814</v>
      </c>
      <c r="Q89" s="25">
        <f t="shared" si="16"/>
        <v>20.471048914076118</v>
      </c>
      <c r="R89" s="25">
        <f t="shared" si="16"/>
        <v>20.022489907856098</v>
      </c>
      <c r="S89" s="25">
        <f t="shared" si="16"/>
        <v>19.81364975710759</v>
      </c>
      <c r="T89" s="25">
        <f t="shared" si="16"/>
        <v>19.507429525865465</v>
      </c>
      <c r="U89" s="44">
        <f t="shared" si="16"/>
        <v>19.02667334543861</v>
      </c>
      <c r="V89" s="44">
        <f t="shared" si="16"/>
        <v>18.538619520994555</v>
      </c>
      <c r="W89" s="70">
        <f t="shared" si="1"/>
        <v>18.405677763400384</v>
      </c>
      <c r="X89" s="4" t="s">
        <v>214</v>
      </c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</row>
    <row r="90" spans="1:62" ht="15">
      <c r="A90" s="4" t="s">
        <v>215</v>
      </c>
      <c r="B90" s="38" t="s">
        <v>42</v>
      </c>
      <c r="C90" s="34"/>
      <c r="D90" s="24">
        <f aca="true" t="shared" si="17" ref="D90:V90">+D30/D$14*1000</f>
        <v>12.937119168021729</v>
      </c>
      <c r="E90" s="25">
        <f t="shared" si="17"/>
        <v>12.538292850327268</v>
      </c>
      <c r="F90" s="25">
        <f t="shared" si="17"/>
        <v>12.08688906128782</v>
      </c>
      <c r="G90" s="25">
        <f t="shared" si="17"/>
        <v>11.537239726225199</v>
      </c>
      <c r="H90" s="25">
        <f t="shared" si="17"/>
        <v>11.25639412424433</v>
      </c>
      <c r="I90" s="25">
        <f t="shared" si="17"/>
        <v>13.250368065779604</v>
      </c>
      <c r="J90" s="25">
        <f t="shared" si="17"/>
        <v>11.995482375319503</v>
      </c>
      <c r="K90" s="25">
        <f t="shared" si="17"/>
        <v>11.334746938730197</v>
      </c>
      <c r="L90" s="25">
        <f t="shared" si="17"/>
        <v>10.954168522406736</v>
      </c>
      <c r="M90" s="25">
        <f t="shared" si="17"/>
        <v>10.33172393633642</v>
      </c>
      <c r="N90" s="25">
        <f t="shared" si="17"/>
        <v>9.840921033774423</v>
      </c>
      <c r="O90" s="25">
        <f t="shared" si="17"/>
        <v>9.567625513668037</v>
      </c>
      <c r="P90" s="25">
        <f t="shared" si="17"/>
        <v>9.422518366649582</v>
      </c>
      <c r="Q90" s="25">
        <f t="shared" si="17"/>
        <v>9.235929251790598</v>
      </c>
      <c r="R90" s="25">
        <f t="shared" si="17"/>
        <v>9.0606823017369</v>
      </c>
      <c r="S90" s="25">
        <f t="shared" si="17"/>
        <v>8.943218921716971</v>
      </c>
      <c r="T90" s="25">
        <f t="shared" si="17"/>
        <v>8.8319178103777</v>
      </c>
      <c r="U90" s="44">
        <f t="shared" si="17"/>
        <v>8.703274685367228</v>
      </c>
      <c r="V90" s="44">
        <f t="shared" si="17"/>
        <v>8.535261641300359</v>
      </c>
      <c r="W90" s="70">
        <f t="shared" si="1"/>
        <v>8.485276242010743</v>
      </c>
      <c r="X90" s="4" t="s">
        <v>215</v>
      </c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</row>
    <row r="91" spans="1:62" ht="15">
      <c r="A91" s="4" t="s">
        <v>216</v>
      </c>
      <c r="B91" s="38" t="s">
        <v>43</v>
      </c>
      <c r="C91" s="34"/>
      <c r="D91" s="24">
        <f aca="true" t="shared" si="18" ref="D91:V91">+D31/D$14*1000</f>
        <v>13.348104997945072</v>
      </c>
      <c r="E91" s="25">
        <f t="shared" si="18"/>
        <v>12.571772938045099</v>
      </c>
      <c r="F91" s="25">
        <f t="shared" si="18"/>
        <v>11.745539177657099</v>
      </c>
      <c r="G91" s="25">
        <f t="shared" si="18"/>
        <v>11.089612152366652</v>
      </c>
      <c r="H91" s="25">
        <f t="shared" si="18"/>
        <v>10.367371502037914</v>
      </c>
      <c r="I91" s="25">
        <f t="shared" si="18"/>
        <v>12.33367593544265</v>
      </c>
      <c r="J91" s="25">
        <f t="shared" si="18"/>
        <v>11.3772811032515</v>
      </c>
      <c r="K91" s="25">
        <f t="shared" si="18"/>
        <v>10.724158220189393</v>
      </c>
      <c r="L91" s="25">
        <f t="shared" si="18"/>
        <v>10.317914784416024</v>
      </c>
      <c r="M91" s="25">
        <f t="shared" si="18"/>
        <v>9.878136056204578</v>
      </c>
      <c r="N91" s="25">
        <f t="shared" si="18"/>
        <v>9.573400850332012</v>
      </c>
      <c r="O91" s="25">
        <f t="shared" si="18"/>
        <v>9.558692156512418</v>
      </c>
      <c r="P91" s="25">
        <f t="shared" si="18"/>
        <v>9.55920041004613</v>
      </c>
      <c r="Q91" s="25">
        <f t="shared" si="18"/>
        <v>9.516807243347735</v>
      </c>
      <c r="R91" s="25">
        <f t="shared" si="18"/>
        <v>9.424727572788829</v>
      </c>
      <c r="S91" s="25">
        <f t="shared" si="18"/>
        <v>9.397149000557457</v>
      </c>
      <c r="T91" s="25">
        <f t="shared" si="18"/>
        <v>9.304634196303358</v>
      </c>
      <c r="U91" s="44">
        <f t="shared" si="18"/>
        <v>9.18852920919166</v>
      </c>
      <c r="V91" s="44">
        <f t="shared" si="18"/>
        <v>9.13655637723826</v>
      </c>
      <c r="W91" s="70">
        <f t="shared" si="1"/>
        <v>9.120495627965337</v>
      </c>
      <c r="X91" s="4" t="s">
        <v>216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</row>
    <row r="92" spans="1:62" ht="15">
      <c r="A92" s="4" t="s">
        <v>217</v>
      </c>
      <c r="B92" s="38" t="s">
        <v>44</v>
      </c>
      <c r="C92" s="34"/>
      <c r="D92" s="24">
        <f aca="true" t="shared" si="19" ref="D92:V92">+D32/D$14*1000</f>
        <v>10.703500527133999</v>
      </c>
      <c r="E92" s="25">
        <f t="shared" si="19"/>
        <v>10.010546227631115</v>
      </c>
      <c r="F92" s="25">
        <f t="shared" si="19"/>
        <v>9.588828549262995</v>
      </c>
      <c r="G92" s="25">
        <f t="shared" si="19"/>
        <v>9.342420654402634</v>
      </c>
      <c r="H92" s="25">
        <f t="shared" si="19"/>
        <v>8.808162595398965</v>
      </c>
      <c r="I92" s="25">
        <f t="shared" si="19"/>
        <v>10.069724159004418</v>
      </c>
      <c r="J92" s="25">
        <f t="shared" si="19"/>
        <v>8.940141472983415</v>
      </c>
      <c r="K92" s="25">
        <f t="shared" si="19"/>
        <v>8.370616250541204</v>
      </c>
      <c r="L92" s="25">
        <f t="shared" si="19"/>
        <v>7.984984411783419</v>
      </c>
      <c r="M92" s="25">
        <f t="shared" si="19"/>
        <v>7.569877732866978</v>
      </c>
      <c r="N92" s="25">
        <f t="shared" si="19"/>
        <v>7.108393445755506</v>
      </c>
      <c r="O92" s="25">
        <f t="shared" si="19"/>
        <v>6.914418438449169</v>
      </c>
      <c r="P92" s="25">
        <f t="shared" si="19"/>
        <v>6.782846403553734</v>
      </c>
      <c r="Q92" s="25">
        <f t="shared" si="19"/>
        <v>6.757594032168791</v>
      </c>
      <c r="R92" s="25">
        <f t="shared" si="19"/>
        <v>6.666073407706434</v>
      </c>
      <c r="S92" s="25">
        <f t="shared" si="19"/>
        <v>6.585967985983913</v>
      </c>
      <c r="T92" s="25">
        <f t="shared" si="19"/>
        <v>6.531364732206168</v>
      </c>
      <c r="U92" s="44">
        <f t="shared" si="19"/>
        <v>6.433535783607789</v>
      </c>
      <c r="V92" s="44">
        <f t="shared" si="19"/>
        <v>6.294072170986357</v>
      </c>
      <c r="W92" s="70">
        <f t="shared" si="1"/>
        <v>6.265929498490374</v>
      </c>
      <c r="X92" s="4" t="s">
        <v>217</v>
      </c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</row>
    <row r="93" spans="1:62" ht="15">
      <c r="A93" s="4" t="s">
        <v>218</v>
      </c>
      <c r="B93" s="38" t="s">
        <v>45</v>
      </c>
      <c r="C93" s="34"/>
      <c r="D93" s="24">
        <f aca="true" t="shared" si="20" ref="D93:V93">+D33/D$14*1000</f>
        <v>10.41759734110037</v>
      </c>
      <c r="E93" s="25">
        <f t="shared" si="20"/>
        <v>10.060766359207863</v>
      </c>
      <c r="F93" s="25">
        <f t="shared" si="20"/>
        <v>9.79053529868115</v>
      </c>
      <c r="G93" s="25">
        <f t="shared" si="20"/>
        <v>9.342420654402634</v>
      </c>
      <c r="H93" s="25">
        <f t="shared" si="20"/>
        <v>9.068030746505457</v>
      </c>
      <c r="I93" s="25">
        <f t="shared" si="20"/>
        <v>11.653101475040973</v>
      </c>
      <c r="J93" s="25">
        <f t="shared" si="20"/>
        <v>9.641562147060572</v>
      </c>
      <c r="K93" s="25">
        <f t="shared" si="20"/>
        <v>8.95900174295325</v>
      </c>
      <c r="L93" s="25">
        <f t="shared" si="20"/>
        <v>8.292507051812262</v>
      </c>
      <c r="M93" s="25">
        <f t="shared" si="20"/>
        <v>7.690834500902136</v>
      </c>
      <c r="N93" s="25">
        <f t="shared" si="20"/>
        <v>7.280370706539913</v>
      </c>
      <c r="O93" s="25">
        <f t="shared" si="20"/>
        <v>6.994818652849741</v>
      </c>
      <c r="P93" s="25">
        <f t="shared" si="20"/>
        <v>6.868272680676576</v>
      </c>
      <c r="Q93" s="25">
        <f t="shared" si="20"/>
        <v>6.881510793149881</v>
      </c>
      <c r="R93" s="25">
        <f t="shared" si="20"/>
        <v>6.900680360162122</v>
      </c>
      <c r="S93" s="25">
        <f t="shared" si="20"/>
        <v>7.023970693637015</v>
      </c>
      <c r="T93" s="25">
        <f t="shared" si="20"/>
        <v>6.99620251169973</v>
      </c>
      <c r="U93" s="44">
        <f t="shared" si="20"/>
        <v>6.926616993300357</v>
      </c>
      <c r="V93" s="44">
        <f t="shared" si="20"/>
        <v>6.739186456031299</v>
      </c>
      <c r="W93" s="70">
        <f t="shared" si="1"/>
        <v>6.6815668744853545</v>
      </c>
      <c r="X93" s="4" t="s">
        <v>218</v>
      </c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</row>
    <row r="94" spans="1:62" ht="15">
      <c r="A94" s="4" t="s">
        <v>219</v>
      </c>
      <c r="B94" s="38" t="s">
        <v>46</v>
      </c>
      <c r="C94" s="34"/>
      <c r="D94" s="24">
        <f aca="true" t="shared" si="21" ref="D94:V94">+D34/D$14*1000</f>
        <v>27.92916748566017</v>
      </c>
      <c r="E94" s="25">
        <f t="shared" si="21"/>
        <v>27.26953144617239</v>
      </c>
      <c r="F94" s="25">
        <f t="shared" si="21"/>
        <v>26.64080682699767</v>
      </c>
      <c r="G94" s="25">
        <f t="shared" si="21"/>
        <v>24.74947295463078</v>
      </c>
      <c r="H94" s="25">
        <f t="shared" si="21"/>
        <v>23.40181087069508</v>
      </c>
      <c r="I94" s="25">
        <f t="shared" si="21"/>
        <v>29.459151643101197</v>
      </c>
      <c r="J94" s="25">
        <f t="shared" si="21"/>
        <v>24.502169648695237</v>
      </c>
      <c r="K94" s="25">
        <f t="shared" si="21"/>
        <v>22.43636000310845</v>
      </c>
      <c r="L94" s="25">
        <f t="shared" si="21"/>
        <v>21.017581811626478</v>
      </c>
      <c r="M94" s="25">
        <f t="shared" si="21"/>
        <v>19.736112651069963</v>
      </c>
      <c r="N94" s="25">
        <f t="shared" si="21"/>
        <v>18.697749964171404</v>
      </c>
      <c r="O94" s="25">
        <f t="shared" si="21"/>
        <v>18.027514740039305</v>
      </c>
      <c r="P94" s="25">
        <f t="shared" si="21"/>
        <v>17.80283615240048</v>
      </c>
      <c r="Q94" s="25">
        <f t="shared" si="21"/>
        <v>17.654007881106</v>
      </c>
      <c r="R94" s="25">
        <f t="shared" si="21"/>
        <v>17.4499033257558</v>
      </c>
      <c r="S94" s="25">
        <f t="shared" si="21"/>
        <v>17.47232619256192</v>
      </c>
      <c r="T94" s="25">
        <f t="shared" si="21"/>
        <v>17.451113247088852</v>
      </c>
      <c r="U94" s="44">
        <f t="shared" si="21"/>
        <v>17.187402166426647</v>
      </c>
      <c r="V94" s="44">
        <f t="shared" si="21"/>
        <v>16.80501651608268</v>
      </c>
      <c r="W94" s="70">
        <f t="shared" si="1"/>
        <v>16.719601615496217</v>
      </c>
      <c r="X94" s="4" t="s">
        <v>219</v>
      </c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</row>
    <row r="95" spans="1:62" ht="15">
      <c r="A95" s="4" t="s">
        <v>220</v>
      </c>
      <c r="B95" s="38" t="s">
        <v>47</v>
      </c>
      <c r="C95" s="34"/>
      <c r="D95" s="24">
        <f aca="true" t="shared" si="22" ref="D95:V95">+D35/D$14*1000</f>
        <v>19.119775565998964</v>
      </c>
      <c r="E95" s="25">
        <f t="shared" si="22"/>
        <v>18.966469692150593</v>
      </c>
      <c r="F95" s="25">
        <f t="shared" si="22"/>
        <v>18.277734678044997</v>
      </c>
      <c r="G95" s="25">
        <f t="shared" si="22"/>
        <v>17.702948566147807</v>
      </c>
      <c r="H95" s="25">
        <f t="shared" si="22"/>
        <v>17.30174795524797</v>
      </c>
      <c r="I95" s="25">
        <f t="shared" si="22"/>
        <v>21.09780827245201</v>
      </c>
      <c r="J95" s="25">
        <f t="shared" si="22"/>
        <v>18.36771087202045</v>
      </c>
      <c r="K95" s="25">
        <f t="shared" si="22"/>
        <v>17.584955093975154</v>
      </c>
      <c r="L95" s="25">
        <f t="shared" si="22"/>
        <v>17.3697270471464</v>
      </c>
      <c r="M95" s="25">
        <f t="shared" si="22"/>
        <v>17.135542138314065</v>
      </c>
      <c r="N95" s="25">
        <f t="shared" si="22"/>
        <v>16.806000095542924</v>
      </c>
      <c r="O95" s="25">
        <f t="shared" si="22"/>
        <v>16.687511166696442</v>
      </c>
      <c r="P95" s="25">
        <f t="shared" si="22"/>
        <v>16.743550316077226</v>
      </c>
      <c r="Q95" s="25">
        <f t="shared" si="22"/>
        <v>16.761807202042146</v>
      </c>
      <c r="R95" s="25">
        <f t="shared" si="22"/>
        <v>16.72181278365194</v>
      </c>
      <c r="S95" s="25">
        <f t="shared" si="22"/>
        <v>16.7237397467548</v>
      </c>
      <c r="T95" s="25">
        <f t="shared" si="22"/>
        <v>16.608102358854765</v>
      </c>
      <c r="U95" s="44">
        <f t="shared" si="22"/>
        <v>16.490827124162543</v>
      </c>
      <c r="V95" s="44">
        <f t="shared" si="22"/>
        <v>16.250575915412668</v>
      </c>
      <c r="W95" s="70">
        <f t="shared" si="1"/>
        <v>16.16280437595577</v>
      </c>
      <c r="X95" s="4" t="s">
        <v>220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</row>
    <row r="96" spans="1:62" ht="15">
      <c r="A96" s="4" t="s">
        <v>221</v>
      </c>
      <c r="B96" s="38" t="s">
        <v>48</v>
      </c>
      <c r="C96" s="34"/>
      <c r="D96" s="24">
        <f aca="true" t="shared" si="23" ref="D96:V96">+D36/D$14*1000</f>
        <v>27.696871147007844</v>
      </c>
      <c r="E96" s="25">
        <f t="shared" si="23"/>
        <v>27.972613288246816</v>
      </c>
      <c r="F96" s="25">
        <f t="shared" si="23"/>
        <v>27.897595034910783</v>
      </c>
      <c r="G96" s="25">
        <f t="shared" si="23"/>
        <v>28.012822364051175</v>
      </c>
      <c r="H96" s="25">
        <f t="shared" si="23"/>
        <v>27.600733101731542</v>
      </c>
      <c r="I96" s="25">
        <f t="shared" si="23"/>
        <v>30.834189838606626</v>
      </c>
      <c r="J96" s="25">
        <f t="shared" si="23"/>
        <v>29.37644890923141</v>
      </c>
      <c r="K96" s="25">
        <f t="shared" si="23"/>
        <v>29.419274620602373</v>
      </c>
      <c r="L96" s="25">
        <f t="shared" si="23"/>
        <v>29.225255031706645</v>
      </c>
      <c r="M96" s="25">
        <f t="shared" si="23"/>
        <v>29.36225544053463</v>
      </c>
      <c r="N96" s="25">
        <f t="shared" si="23"/>
        <v>29.52276310132327</v>
      </c>
      <c r="O96" s="25">
        <f t="shared" si="23"/>
        <v>29.56047882794354</v>
      </c>
      <c r="P96" s="25">
        <f t="shared" si="23"/>
        <v>29.446437724243975</v>
      </c>
      <c r="Q96" s="25">
        <f t="shared" si="23"/>
        <v>29.53349470049319</v>
      </c>
      <c r="R96" s="25">
        <f t="shared" si="23"/>
        <v>29.698004222925142</v>
      </c>
      <c r="S96" s="25">
        <f t="shared" si="23"/>
        <v>29.76825674922354</v>
      </c>
      <c r="T96" s="25">
        <f t="shared" si="23"/>
        <v>29.678710429699194</v>
      </c>
      <c r="U96" s="44">
        <f t="shared" si="23"/>
        <v>29.678792811971697</v>
      </c>
      <c r="V96" s="44">
        <f t="shared" si="23"/>
        <v>29.400969880600048</v>
      </c>
      <c r="W96" s="70">
        <f t="shared" si="1"/>
        <v>29.29067168568404</v>
      </c>
      <c r="X96" s="4" t="s">
        <v>221</v>
      </c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</row>
    <row r="97" spans="1:62" ht="15">
      <c r="A97" s="4" t="s">
        <v>222</v>
      </c>
      <c r="B97" s="38" t="s">
        <v>49</v>
      </c>
      <c r="C97" s="34"/>
      <c r="D97" s="24">
        <f aca="true" t="shared" si="24" ref="D97:V97">+D37/D$14*1000</f>
        <v>37.34610367564284</v>
      </c>
      <c r="E97" s="25">
        <f t="shared" si="24"/>
        <v>38.820161708823676</v>
      </c>
      <c r="F97" s="25">
        <f t="shared" si="24"/>
        <v>39.82932505818464</v>
      </c>
      <c r="G97" s="25">
        <f t="shared" si="24"/>
        <v>41.34057238571057</v>
      </c>
      <c r="H97" s="25">
        <f t="shared" si="24"/>
        <v>43.31591760811883</v>
      </c>
      <c r="I97" s="25">
        <f t="shared" si="24"/>
        <v>39.69554709853051</v>
      </c>
      <c r="J97" s="25">
        <f t="shared" si="24"/>
        <v>40.31385603043452</v>
      </c>
      <c r="K97" s="25">
        <f t="shared" si="24"/>
        <v>41.84197963964164</v>
      </c>
      <c r="L97" s="25">
        <f t="shared" si="24"/>
        <v>44.60138703314882</v>
      </c>
      <c r="M97" s="25">
        <f t="shared" si="24"/>
        <v>48.37262748339364</v>
      </c>
      <c r="N97" s="25">
        <f t="shared" si="24"/>
        <v>51.45941814360101</v>
      </c>
      <c r="O97" s="25">
        <f t="shared" si="24"/>
        <v>52.92120778988744</v>
      </c>
      <c r="P97" s="25">
        <f t="shared" si="24"/>
        <v>53.15222962583291</v>
      </c>
      <c r="Q97" s="25">
        <f t="shared" si="24"/>
        <v>53.32551280886253</v>
      </c>
      <c r="R97" s="25">
        <f t="shared" si="24"/>
        <v>54.129486857965716</v>
      </c>
      <c r="S97" s="25">
        <f t="shared" si="24"/>
        <v>54.694592657481884</v>
      </c>
      <c r="T97" s="25">
        <f t="shared" si="24"/>
        <v>55.48902510124009</v>
      </c>
      <c r="U97" s="44">
        <f t="shared" si="24"/>
        <v>56.78260597332665</v>
      </c>
      <c r="V97" s="44">
        <f t="shared" si="24"/>
        <v>57.87266607838696</v>
      </c>
      <c r="W97" s="70">
        <f t="shared" si="1"/>
        <v>58.24412814178724</v>
      </c>
      <c r="X97" s="4" t="s">
        <v>222</v>
      </c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</row>
    <row r="98" spans="1:62" ht="15">
      <c r="A98" s="4" t="s">
        <v>223</v>
      </c>
      <c r="B98" s="38" t="s">
        <v>50</v>
      </c>
      <c r="C98" s="34"/>
      <c r="D98" s="24">
        <f aca="true" t="shared" si="25" ref="D98:V98">+D38/D$14*1000</f>
        <v>19.10190661687186</v>
      </c>
      <c r="E98" s="25">
        <f t="shared" si="25"/>
        <v>18.54796859567772</v>
      </c>
      <c r="F98" s="25">
        <f t="shared" si="25"/>
        <v>17.951900698215674</v>
      </c>
      <c r="G98" s="25">
        <f t="shared" si="25"/>
        <v>16.966529009154705</v>
      </c>
      <c r="H98" s="25">
        <f t="shared" si="25"/>
        <v>16.39904806193068</v>
      </c>
      <c r="I98" s="25">
        <f t="shared" si="25"/>
        <v>19.36164893469263</v>
      </c>
      <c r="J98" s="25">
        <f t="shared" si="25"/>
        <v>17.369078047910598</v>
      </c>
      <c r="K98" s="25">
        <f t="shared" si="25"/>
        <v>16.496997013666086</v>
      </c>
      <c r="L98" s="25">
        <f t="shared" si="25"/>
        <v>15.74728001527009</v>
      </c>
      <c r="M98" s="25">
        <f t="shared" si="25"/>
        <v>15.260712233769114</v>
      </c>
      <c r="N98" s="25">
        <f t="shared" si="25"/>
        <v>14.742272966130034</v>
      </c>
      <c r="O98" s="25">
        <f t="shared" si="25"/>
        <v>14.525638735036628</v>
      </c>
      <c r="P98" s="25">
        <f t="shared" si="25"/>
        <v>14.41141295062361</v>
      </c>
      <c r="Q98" s="25">
        <f t="shared" si="25"/>
        <v>14.432172095597652</v>
      </c>
      <c r="R98" s="25">
        <f t="shared" si="25"/>
        <v>14.505181577691305</v>
      </c>
      <c r="S98" s="25">
        <f t="shared" si="25"/>
        <v>14.661145177988372</v>
      </c>
      <c r="T98" s="25">
        <f t="shared" si="25"/>
        <v>14.630572144399098</v>
      </c>
      <c r="U98" s="44">
        <f t="shared" si="25"/>
        <v>14.612422515809905</v>
      </c>
      <c r="V98" s="44">
        <f t="shared" si="25"/>
        <v>14.4857368203222</v>
      </c>
      <c r="W98" s="70">
        <f t="shared" si="1"/>
        <v>14.429674940203114</v>
      </c>
      <c r="X98" s="4" t="s">
        <v>223</v>
      </c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</row>
    <row r="99" spans="1:62" ht="15">
      <c r="A99" s="4" t="s">
        <v>224</v>
      </c>
      <c r="B99" s="38" t="s">
        <v>51</v>
      </c>
      <c r="C99" s="34"/>
      <c r="D99" s="24">
        <f aca="true" t="shared" si="26" ref="D99:V99">+D39/D$14*1000</f>
        <v>11.632685881743296</v>
      </c>
      <c r="E99" s="25">
        <f t="shared" si="26"/>
        <v>11.081909034601672</v>
      </c>
      <c r="F99" s="25">
        <f t="shared" si="26"/>
        <v>10.73700543056633</v>
      </c>
      <c r="G99" s="25">
        <f t="shared" si="26"/>
        <v>10.266555000433188</v>
      </c>
      <c r="H99" s="25">
        <f t="shared" si="26"/>
        <v>9.628798862051044</v>
      </c>
      <c r="I99" s="25">
        <f t="shared" si="26"/>
        <v>11.958665518486626</v>
      </c>
      <c r="J99" s="25">
        <f t="shared" si="26"/>
        <v>10.235986447125958</v>
      </c>
      <c r="K99" s="25">
        <f t="shared" si="26"/>
        <v>9.48077755697903</v>
      </c>
      <c r="L99" s="25">
        <f t="shared" si="26"/>
        <v>8.939365018769486</v>
      </c>
      <c r="M99" s="25">
        <f t="shared" si="26"/>
        <v>8.598010261165822</v>
      </c>
      <c r="N99" s="25">
        <f t="shared" si="26"/>
        <v>8.503320116562366</v>
      </c>
      <c r="O99" s="25">
        <f t="shared" si="26"/>
        <v>8.808290155440414</v>
      </c>
      <c r="P99" s="25">
        <f t="shared" si="26"/>
        <v>9.226037929267044</v>
      </c>
      <c r="Q99" s="25">
        <f t="shared" si="26"/>
        <v>9.549851712942692</v>
      </c>
      <c r="R99" s="25">
        <f t="shared" si="26"/>
        <v>9.88585158278794</v>
      </c>
      <c r="S99" s="25">
        <f t="shared" si="26"/>
        <v>10.249263359082583</v>
      </c>
      <c r="T99" s="25">
        <f t="shared" si="26"/>
        <v>10.580968438302634</v>
      </c>
      <c r="U99" s="44">
        <f t="shared" si="26"/>
        <v>10.800826498027677</v>
      </c>
      <c r="V99" s="44">
        <f t="shared" si="26"/>
        <v>11.01853081049845</v>
      </c>
      <c r="W99" s="70">
        <f t="shared" si="1"/>
        <v>11.09673371760185</v>
      </c>
      <c r="X99" s="4" t="s">
        <v>224</v>
      </c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</row>
    <row r="100" spans="1:62" ht="15">
      <c r="A100" s="4" t="s">
        <v>225</v>
      </c>
      <c r="B100" s="38" t="s">
        <v>52</v>
      </c>
      <c r="C100" s="34"/>
      <c r="D100" s="24">
        <f aca="true" t="shared" si="27" ref="D100:V100">+D40/D$14*1000</f>
        <v>22.99733752658006</v>
      </c>
      <c r="E100" s="25">
        <f t="shared" si="27"/>
        <v>23.536501665634365</v>
      </c>
      <c r="F100" s="25">
        <f t="shared" si="27"/>
        <v>24.09619860356866</v>
      </c>
      <c r="G100" s="25">
        <f t="shared" si="27"/>
        <v>24.59063736390678</v>
      </c>
      <c r="H100" s="25">
        <f t="shared" si="27"/>
        <v>23.661679021801568</v>
      </c>
      <c r="I100" s="25">
        <f t="shared" si="27"/>
        <v>22.278396622128394</v>
      </c>
      <c r="J100" s="25">
        <f t="shared" si="27"/>
        <v>21.791594840397075</v>
      </c>
      <c r="K100" s="25">
        <f t="shared" si="27"/>
        <v>21.48162127957192</v>
      </c>
      <c r="L100" s="25">
        <f t="shared" si="27"/>
        <v>21.134228330258107</v>
      </c>
      <c r="M100" s="25">
        <f t="shared" si="27"/>
        <v>21.197673598161458</v>
      </c>
      <c r="N100" s="25">
        <f t="shared" si="27"/>
        <v>21.497157598050926</v>
      </c>
      <c r="O100" s="25">
        <f t="shared" si="27"/>
        <v>21.663391102376274</v>
      </c>
      <c r="P100" s="25">
        <f t="shared" si="27"/>
        <v>21.58722022894242</v>
      </c>
      <c r="Q100" s="25">
        <f t="shared" si="27"/>
        <v>21.371510710538708</v>
      </c>
      <c r="R100" s="25">
        <f t="shared" si="27"/>
        <v>21.04990656171376</v>
      </c>
      <c r="S100" s="25">
        <f t="shared" si="27"/>
        <v>20.944493111411962</v>
      </c>
      <c r="T100" s="25">
        <f t="shared" si="27"/>
        <v>20.831035406457307</v>
      </c>
      <c r="U100" s="44">
        <f t="shared" si="27"/>
        <v>20.72506417882412</v>
      </c>
      <c r="V100" s="44">
        <f t="shared" si="27"/>
        <v>20.58458342769236</v>
      </c>
      <c r="W100" s="70">
        <f t="shared" si="1"/>
        <v>20.58581343371368</v>
      </c>
      <c r="X100" s="4" t="s">
        <v>225</v>
      </c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</row>
    <row r="101" spans="1:62" ht="15">
      <c r="A101" s="4" t="s">
        <v>226</v>
      </c>
      <c r="B101" s="38" t="s">
        <v>53</v>
      </c>
      <c r="C101" s="34"/>
      <c r="D101" s="24">
        <f aca="true" t="shared" si="28" ref="D101:V101">+D41/D$14*1000</f>
        <v>46.24484034093955</v>
      </c>
      <c r="E101" s="25">
        <f t="shared" si="28"/>
        <v>51.22453420827962</v>
      </c>
      <c r="F101" s="25">
        <f t="shared" si="28"/>
        <v>54.92629945694337</v>
      </c>
      <c r="G101" s="25">
        <f t="shared" si="28"/>
        <v>62.04695757645768</v>
      </c>
      <c r="H101" s="25">
        <f t="shared" si="28"/>
        <v>65.55516043439013</v>
      </c>
      <c r="I101" s="25">
        <f t="shared" si="28"/>
        <v>38.90385844051224</v>
      </c>
      <c r="J101" s="25">
        <f t="shared" si="28"/>
        <v>45.85389050704393</v>
      </c>
      <c r="K101" s="25">
        <f t="shared" si="28"/>
        <v>51.267249131298776</v>
      </c>
      <c r="L101" s="25">
        <f t="shared" si="28"/>
        <v>58.376280460647706</v>
      </c>
      <c r="M101" s="25">
        <f t="shared" si="28"/>
        <v>67.10076706750395</v>
      </c>
      <c r="N101" s="25">
        <f t="shared" si="28"/>
        <v>72.80370706539912</v>
      </c>
      <c r="O101" s="25">
        <f t="shared" si="28"/>
        <v>73.95926389137038</v>
      </c>
      <c r="P101" s="25">
        <f t="shared" si="28"/>
        <v>72.38168460618486</v>
      </c>
      <c r="Q101" s="25">
        <f t="shared" si="28"/>
        <v>71.60736561227272</v>
      </c>
      <c r="R101" s="25">
        <f t="shared" si="28"/>
        <v>70.66523205863557</v>
      </c>
      <c r="S101" s="25">
        <f t="shared" si="28"/>
        <v>70.05654216771522</v>
      </c>
      <c r="T101" s="25">
        <f t="shared" si="28"/>
        <v>69.37112963459023</v>
      </c>
      <c r="U101" s="44">
        <f t="shared" si="28"/>
        <v>69.00788929935509</v>
      </c>
      <c r="V101" s="44">
        <f t="shared" si="28"/>
        <v>69.22698485830529</v>
      </c>
      <c r="W101" s="70">
        <f t="shared" si="1"/>
        <v>69.45065286436889</v>
      </c>
      <c r="X101" s="4" t="s">
        <v>226</v>
      </c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</row>
    <row r="102" spans="1:62" ht="15">
      <c r="A102" s="4" t="s">
        <v>227</v>
      </c>
      <c r="B102" s="38" t="s">
        <v>54</v>
      </c>
      <c r="C102" s="34"/>
      <c r="D102" s="24">
        <f aca="true" t="shared" si="29" ref="D102:V102">+D42/D$14*1000</f>
        <v>41.13432089058843</v>
      </c>
      <c r="E102" s="25">
        <f t="shared" si="29"/>
        <v>41.09680767363611</v>
      </c>
      <c r="F102" s="25">
        <f t="shared" si="29"/>
        <v>41.05508145849496</v>
      </c>
      <c r="G102" s="25">
        <f t="shared" si="29"/>
        <v>42.20694833511421</v>
      </c>
      <c r="H102" s="25">
        <f t="shared" si="29"/>
        <v>44.0544902481057</v>
      </c>
      <c r="I102" s="25">
        <f t="shared" si="29"/>
        <v>39.195533209255814</v>
      </c>
      <c r="J102" s="25">
        <f t="shared" si="29"/>
        <v>39.3508886643286</v>
      </c>
      <c r="K102" s="25">
        <f t="shared" si="29"/>
        <v>40.198940906113656</v>
      </c>
      <c r="L102" s="25">
        <f t="shared" si="29"/>
        <v>41.42011834319527</v>
      </c>
      <c r="M102" s="25">
        <f t="shared" si="29"/>
        <v>43.443639185960954</v>
      </c>
      <c r="N102" s="25">
        <f t="shared" si="29"/>
        <v>44.59943629675632</v>
      </c>
      <c r="O102" s="25">
        <f t="shared" si="29"/>
        <v>44.59531892085045</v>
      </c>
      <c r="P102" s="25">
        <f t="shared" si="29"/>
        <v>43.95181957970272</v>
      </c>
      <c r="Q102" s="25">
        <f t="shared" si="29"/>
        <v>43.60217763054631</v>
      </c>
      <c r="R102" s="25">
        <f t="shared" si="29"/>
        <v>43.72588200079281</v>
      </c>
      <c r="S102" s="25">
        <f t="shared" si="29"/>
        <v>43.01982957712829</v>
      </c>
      <c r="T102" s="25">
        <f t="shared" si="29"/>
        <v>43.734144304555414</v>
      </c>
      <c r="U102" s="44">
        <f t="shared" si="29"/>
        <v>43.75900068874836</v>
      </c>
      <c r="V102" s="44">
        <f t="shared" si="29"/>
        <v>43.63681797949351</v>
      </c>
      <c r="W102" s="70">
        <f t="shared" si="1"/>
        <v>43.6889777673215</v>
      </c>
      <c r="X102" s="4" t="s">
        <v>227</v>
      </c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</row>
    <row r="103" spans="1:62" ht="15">
      <c r="A103" s="4" t="s">
        <v>228</v>
      </c>
      <c r="B103" s="38" t="s">
        <v>55</v>
      </c>
      <c r="C103" s="34"/>
      <c r="D103" s="24">
        <f aca="true" t="shared" si="30" ref="D103:V103">+D43/D$14*1000</f>
        <v>10.095956256812537</v>
      </c>
      <c r="E103" s="25">
        <f t="shared" si="30"/>
        <v>9.776185613606307</v>
      </c>
      <c r="F103" s="25">
        <f t="shared" si="30"/>
        <v>9.247478665632274</v>
      </c>
      <c r="G103" s="25">
        <f t="shared" si="30"/>
        <v>8.952551477170994</v>
      </c>
      <c r="H103" s="25">
        <f t="shared" si="30"/>
        <v>8.493585359849003</v>
      </c>
      <c r="I103" s="25">
        <f t="shared" si="30"/>
        <v>10.833634267618546</v>
      </c>
      <c r="J103" s="25">
        <f t="shared" si="30"/>
        <v>9.082803304999109</v>
      </c>
      <c r="K103" s="25">
        <f t="shared" si="30"/>
        <v>8.625953351021902</v>
      </c>
      <c r="L103" s="25">
        <f t="shared" si="30"/>
        <v>8.281902822845751</v>
      </c>
      <c r="M103" s="25">
        <f t="shared" si="30"/>
        <v>8.325857533086715</v>
      </c>
      <c r="N103" s="25">
        <f t="shared" si="30"/>
        <v>8.88549180719438</v>
      </c>
      <c r="O103" s="25">
        <f t="shared" si="30"/>
        <v>9.621225656601752</v>
      </c>
      <c r="P103" s="25">
        <f t="shared" si="30"/>
        <v>10.328036904151718</v>
      </c>
      <c r="Q103" s="25">
        <f t="shared" si="30"/>
        <v>10.780758205354855</v>
      </c>
      <c r="R103" s="25">
        <f t="shared" si="30"/>
        <v>11.123605504364498</v>
      </c>
      <c r="S103" s="25">
        <f t="shared" si="30"/>
        <v>11.396034084574342</v>
      </c>
      <c r="T103" s="25">
        <f t="shared" si="30"/>
        <v>11.368829081512061</v>
      </c>
      <c r="U103" s="44">
        <f t="shared" si="30"/>
        <v>11.121720618621252</v>
      </c>
      <c r="V103" s="44">
        <f t="shared" si="30"/>
        <v>10.94044058505197</v>
      </c>
      <c r="W103" s="70">
        <f t="shared" si="1"/>
        <v>10.900678351566484</v>
      </c>
      <c r="X103" s="4" t="s">
        <v>228</v>
      </c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</row>
    <row r="104" spans="1:62" ht="15">
      <c r="A104" s="4" t="s">
        <v>229</v>
      </c>
      <c r="B104" s="38" t="s">
        <v>56</v>
      </c>
      <c r="C104" s="34"/>
      <c r="D104" s="24">
        <f aca="true" t="shared" si="31" ref="D104:V104">+D44/D$14*1000</f>
        <v>13.401711845326377</v>
      </c>
      <c r="E104" s="25">
        <f t="shared" si="31"/>
        <v>13.191154560824948</v>
      </c>
      <c r="F104" s="25">
        <f t="shared" si="31"/>
        <v>12.893716058960434</v>
      </c>
      <c r="G104" s="25">
        <f t="shared" si="31"/>
        <v>12.475813671412482</v>
      </c>
      <c r="H104" s="25">
        <f t="shared" si="31"/>
        <v>11.830839510900784</v>
      </c>
      <c r="I104" s="25">
        <f t="shared" si="31"/>
        <v>13.000361121142255</v>
      </c>
      <c r="J104" s="25">
        <f t="shared" si="31"/>
        <v>11.674493253284195</v>
      </c>
      <c r="K104" s="25">
        <f t="shared" si="31"/>
        <v>11.179324355828902</v>
      </c>
      <c r="L104" s="25">
        <f t="shared" si="31"/>
        <v>10.625437424444868</v>
      </c>
      <c r="M104" s="25">
        <f t="shared" si="31"/>
        <v>10.351883397675614</v>
      </c>
      <c r="N104" s="25">
        <f t="shared" si="31"/>
        <v>9.965126833229828</v>
      </c>
      <c r="O104" s="25">
        <f t="shared" si="31"/>
        <v>9.576558870823655</v>
      </c>
      <c r="P104" s="25">
        <f t="shared" si="31"/>
        <v>9.285836323253033</v>
      </c>
      <c r="Q104" s="25">
        <f t="shared" si="31"/>
        <v>8.979834612429677</v>
      </c>
      <c r="R104" s="25">
        <f t="shared" si="31"/>
        <v>8.688547135772707</v>
      </c>
      <c r="S104" s="25">
        <f t="shared" si="31"/>
        <v>8.600780441188181</v>
      </c>
      <c r="T104" s="25">
        <f t="shared" si="31"/>
        <v>8.430108882340893</v>
      </c>
      <c r="U104" s="44">
        <f t="shared" si="31"/>
        <v>8.108446559388893</v>
      </c>
      <c r="V104" s="44">
        <f t="shared" si="31"/>
        <v>7.824640589737383</v>
      </c>
      <c r="W104" s="70">
        <f t="shared" si="1"/>
        <v>7.748108065717759</v>
      </c>
      <c r="X104" s="4" t="s">
        <v>229</v>
      </c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</row>
    <row r="105" spans="1:62" ht="15">
      <c r="A105" s="4" t="s">
        <v>230</v>
      </c>
      <c r="B105" s="38" t="s">
        <v>57</v>
      </c>
      <c r="C105" s="34"/>
      <c r="D105" s="24">
        <f aca="true" t="shared" si="32" ref="D105:V105">+D45/D$14*1000</f>
        <v>8.130371852831335</v>
      </c>
      <c r="E105" s="25">
        <f t="shared" si="32"/>
        <v>7.9013007014078385</v>
      </c>
      <c r="F105" s="25">
        <f t="shared" si="32"/>
        <v>7.587276958882855</v>
      </c>
      <c r="G105" s="25">
        <f t="shared" si="32"/>
        <v>7.075403586796431</v>
      </c>
      <c r="H105" s="25">
        <f t="shared" si="32"/>
        <v>6.619799217660092</v>
      </c>
      <c r="I105" s="25">
        <f t="shared" si="32"/>
        <v>7.819661657268258</v>
      </c>
      <c r="J105" s="25">
        <f t="shared" si="32"/>
        <v>7.13309160078464</v>
      </c>
      <c r="K105" s="25">
        <f t="shared" si="32"/>
        <v>6.816390421528248</v>
      </c>
      <c r="L105" s="25">
        <f t="shared" si="32"/>
        <v>6.351933150940595</v>
      </c>
      <c r="M105" s="25">
        <f t="shared" si="32"/>
        <v>5.8462437883659755</v>
      </c>
      <c r="N105" s="25">
        <f t="shared" si="32"/>
        <v>5.436392299240434</v>
      </c>
      <c r="O105" s="25">
        <f t="shared" si="32"/>
        <v>5.190280507414686</v>
      </c>
      <c r="P105" s="25">
        <f t="shared" si="32"/>
        <v>5.159747138219716</v>
      </c>
      <c r="Q105" s="25">
        <f t="shared" si="32"/>
        <v>5.088848317623442</v>
      </c>
      <c r="R105" s="25">
        <f t="shared" si="32"/>
        <v>4.983375265955295</v>
      </c>
      <c r="S105" s="25">
        <f t="shared" si="32"/>
        <v>4.897666640121049</v>
      </c>
      <c r="T105" s="25">
        <f t="shared" si="32"/>
        <v>4.8295857428738005</v>
      </c>
      <c r="U105" s="44">
        <f t="shared" si="32"/>
        <v>4.75079832195855</v>
      </c>
      <c r="V105" s="44">
        <f t="shared" si="32"/>
        <v>4.599514278797723</v>
      </c>
      <c r="W105" s="70">
        <f t="shared" si="1"/>
        <v>4.564168921303376</v>
      </c>
      <c r="X105" s="4" t="s">
        <v>230</v>
      </c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</row>
    <row r="106" spans="1:62" ht="15">
      <c r="A106" s="4" t="s">
        <v>231</v>
      </c>
      <c r="B106" s="38" t="s">
        <v>58</v>
      </c>
      <c r="C106" s="34"/>
      <c r="D106" s="24">
        <f aca="true" t="shared" si="33" ref="D106:V106">+D46/D$14*1000</f>
        <v>12.776298625877812</v>
      </c>
      <c r="E106" s="25">
        <f t="shared" si="33"/>
        <v>12.086311666136565</v>
      </c>
      <c r="F106" s="25">
        <f t="shared" si="33"/>
        <v>11.481768813033359</v>
      </c>
      <c r="G106" s="25">
        <f t="shared" si="33"/>
        <v>10.786380570075375</v>
      </c>
      <c r="H106" s="25">
        <f t="shared" si="33"/>
        <v>10.134857893153159</v>
      </c>
      <c r="I106" s="25">
        <f t="shared" si="33"/>
        <v>11.944776243784549</v>
      </c>
      <c r="J106" s="25">
        <f t="shared" si="33"/>
        <v>10.85418771919396</v>
      </c>
      <c r="K106" s="25">
        <f t="shared" si="33"/>
        <v>10.313398536807398</v>
      </c>
      <c r="L106" s="25">
        <f t="shared" si="33"/>
        <v>9.42715955122903</v>
      </c>
      <c r="M106" s="25">
        <f t="shared" si="33"/>
        <v>8.28553861040833</v>
      </c>
      <c r="N106" s="25">
        <f t="shared" si="33"/>
        <v>7.395022213729518</v>
      </c>
      <c r="O106" s="25">
        <f t="shared" si="33"/>
        <v>6.869751652671074</v>
      </c>
      <c r="P106" s="25">
        <f t="shared" si="33"/>
        <v>6.705962754143174</v>
      </c>
      <c r="Q106" s="25">
        <f t="shared" si="33"/>
        <v>6.567588331997786</v>
      </c>
      <c r="R106" s="25">
        <f t="shared" si="33"/>
        <v>6.318207926479035</v>
      </c>
      <c r="S106" s="25">
        <f t="shared" si="33"/>
        <v>6.140001592737119</v>
      </c>
      <c r="T106" s="25">
        <f t="shared" si="33"/>
        <v>6.0034981012558495</v>
      </c>
      <c r="U106" s="44">
        <f t="shared" si="33"/>
        <v>5.80740091415691</v>
      </c>
      <c r="V106" s="44">
        <f t="shared" si="33"/>
        <v>5.599069164512677</v>
      </c>
      <c r="W106" s="70">
        <f t="shared" si="1"/>
        <v>5.544445751480218</v>
      </c>
      <c r="X106" s="4" t="s">
        <v>231</v>
      </c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</row>
    <row r="107" spans="1:62" ht="15">
      <c r="A107" s="4" t="s">
        <v>232</v>
      </c>
      <c r="B107" s="38" t="s">
        <v>59</v>
      </c>
      <c r="C107" s="34"/>
      <c r="D107" s="24">
        <f aca="true" t="shared" si="34" ref="D107:V107">+D47/D$14*1000</f>
        <v>21.764380036810035</v>
      </c>
      <c r="E107" s="25">
        <f t="shared" si="34"/>
        <v>20.72417429733666</v>
      </c>
      <c r="F107" s="25">
        <f t="shared" si="34"/>
        <v>19.92242048099302</v>
      </c>
      <c r="G107" s="25">
        <f t="shared" si="34"/>
        <v>19.247985675917636</v>
      </c>
      <c r="H107" s="25">
        <f t="shared" si="34"/>
        <v>18.17709330634352</v>
      </c>
      <c r="I107" s="25">
        <f t="shared" si="34"/>
        <v>21.736714908747466</v>
      </c>
      <c r="J107" s="25">
        <f t="shared" si="34"/>
        <v>19.746775248172142</v>
      </c>
      <c r="K107" s="25">
        <f t="shared" si="34"/>
        <v>18.761726078799253</v>
      </c>
      <c r="L107" s="25">
        <f t="shared" si="34"/>
        <v>17.709062374074783</v>
      </c>
      <c r="M107" s="25">
        <f t="shared" si="34"/>
        <v>16.581156951486257</v>
      </c>
      <c r="N107" s="25">
        <f t="shared" si="34"/>
        <v>16.3091768977213</v>
      </c>
      <c r="O107" s="25">
        <f t="shared" si="34"/>
        <v>16.205109880293016</v>
      </c>
      <c r="P107" s="25">
        <f t="shared" si="34"/>
        <v>15.983256449683923</v>
      </c>
      <c r="Q107" s="25">
        <f t="shared" si="34"/>
        <v>15.836562053383341</v>
      </c>
      <c r="R107" s="25">
        <f t="shared" si="34"/>
        <v>15.581137601022563</v>
      </c>
      <c r="S107" s="25">
        <f t="shared" si="34"/>
        <v>15.537150593294577</v>
      </c>
      <c r="T107" s="25">
        <f t="shared" si="34"/>
        <v>15.371161149015963</v>
      </c>
      <c r="U107" s="44">
        <f t="shared" si="34"/>
        <v>15.316824243942145</v>
      </c>
      <c r="V107" s="44">
        <f t="shared" si="34"/>
        <v>15.188548849340528</v>
      </c>
      <c r="W107" s="70">
        <f t="shared" si="1"/>
        <v>15.182527545778928</v>
      </c>
      <c r="X107" s="4" t="s">
        <v>232</v>
      </c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</row>
    <row r="108" spans="1:62" ht="15">
      <c r="A108" s="4" t="s">
        <v>233</v>
      </c>
      <c r="B108" s="38" t="s">
        <v>60</v>
      </c>
      <c r="C108" s="34"/>
      <c r="D108" s="24">
        <f aca="true" t="shared" si="35" ref="D108:V108">+D48/D$14*1000</f>
        <v>27.55391955399103</v>
      </c>
      <c r="E108" s="25">
        <f t="shared" si="35"/>
        <v>27.085390963724322</v>
      </c>
      <c r="F108" s="25">
        <f t="shared" si="35"/>
        <v>26.252909231962764</v>
      </c>
      <c r="G108" s="25">
        <f t="shared" si="35"/>
        <v>26.063476477892973</v>
      </c>
      <c r="H108" s="25">
        <f t="shared" si="35"/>
        <v>25.576496977323085</v>
      </c>
      <c r="I108" s="25">
        <f t="shared" si="35"/>
        <v>26.181282813411485</v>
      </c>
      <c r="J108" s="25">
        <f t="shared" si="35"/>
        <v>24.7518278547227</v>
      </c>
      <c r="K108" s="25">
        <f t="shared" si="35"/>
        <v>23.85736647534887</v>
      </c>
      <c r="L108" s="25">
        <f t="shared" si="35"/>
        <v>23.159636062861868</v>
      </c>
      <c r="M108" s="25">
        <f t="shared" si="35"/>
        <v>22.99186565734964</v>
      </c>
      <c r="N108" s="25">
        <f t="shared" si="35"/>
        <v>23.2742559594898</v>
      </c>
      <c r="O108" s="25">
        <f t="shared" si="35"/>
        <v>23.63766303376809</v>
      </c>
      <c r="P108" s="25">
        <f t="shared" si="35"/>
        <v>23.398257303946693</v>
      </c>
      <c r="Q108" s="25">
        <f t="shared" si="35"/>
        <v>23.288089947046238</v>
      </c>
      <c r="R108" s="25">
        <f t="shared" si="35"/>
        <v>23.056200499955505</v>
      </c>
      <c r="S108" s="25">
        <f t="shared" si="35"/>
        <v>22.951341881022536</v>
      </c>
      <c r="T108" s="25">
        <f t="shared" si="35"/>
        <v>22.682507917999466</v>
      </c>
      <c r="U108" s="44">
        <f t="shared" si="35"/>
        <v>22.51737524262726</v>
      </c>
      <c r="V108" s="44">
        <f t="shared" si="35"/>
        <v>22.341613500238175</v>
      </c>
      <c r="W108" s="70">
        <f t="shared" si="1"/>
        <v>22.33462729874917</v>
      </c>
      <c r="X108" s="4" t="s">
        <v>233</v>
      </c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</row>
    <row r="109" spans="1:62" ht="15">
      <c r="A109" s="4" t="s">
        <v>234</v>
      </c>
      <c r="B109" s="38" t="s">
        <v>61</v>
      </c>
      <c r="C109" s="34"/>
      <c r="D109" s="24">
        <f aca="true" t="shared" si="36" ref="D109:V109">+D49/D$14*1000</f>
        <v>18.60157604131301</v>
      </c>
      <c r="E109" s="25">
        <f t="shared" si="36"/>
        <v>18.330348025511828</v>
      </c>
      <c r="F109" s="25">
        <f t="shared" si="36"/>
        <v>17.626066718386348</v>
      </c>
      <c r="G109" s="25">
        <f t="shared" si="36"/>
        <v>17.197562595662344</v>
      </c>
      <c r="H109" s="25">
        <f t="shared" si="36"/>
        <v>17.69838881746314</v>
      </c>
      <c r="I109" s="25">
        <f t="shared" si="36"/>
        <v>18.833856496013777</v>
      </c>
      <c r="J109" s="25">
        <f t="shared" si="36"/>
        <v>18.320156928015216</v>
      </c>
      <c r="K109" s="25">
        <f t="shared" si="36"/>
        <v>17.873597033648988</v>
      </c>
      <c r="L109" s="25">
        <f t="shared" si="36"/>
        <v>16.98797480435198</v>
      </c>
      <c r="M109" s="25">
        <f t="shared" si="36"/>
        <v>15.563104153857008</v>
      </c>
      <c r="N109" s="25">
        <f t="shared" si="36"/>
        <v>14.43653561362442</v>
      </c>
      <c r="O109" s="25">
        <f t="shared" si="36"/>
        <v>13.891370376987672</v>
      </c>
      <c r="P109" s="25">
        <f t="shared" si="36"/>
        <v>13.557150179395181</v>
      </c>
      <c r="Q109" s="25">
        <f t="shared" si="36"/>
        <v>13.234310072780444</v>
      </c>
      <c r="R109" s="25">
        <f t="shared" si="36"/>
        <v>12.725404696992987</v>
      </c>
      <c r="S109" s="25">
        <f t="shared" si="36"/>
        <v>12.391494783785937</v>
      </c>
      <c r="T109" s="25">
        <f t="shared" si="36"/>
        <v>12.038510628240077</v>
      </c>
      <c r="U109" s="44">
        <f t="shared" si="36"/>
        <v>11.685242001127044</v>
      </c>
      <c r="V109" s="44">
        <f t="shared" si="36"/>
        <v>11.330891712284373</v>
      </c>
      <c r="W109" s="70">
        <f t="shared" si="1"/>
        <v>11.222209151864487</v>
      </c>
      <c r="X109" s="4" t="s">
        <v>234</v>
      </c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</row>
    <row r="110" spans="1:62" ht="15">
      <c r="A110" s="4" t="s">
        <v>235</v>
      </c>
      <c r="B110" s="38" t="s">
        <v>62</v>
      </c>
      <c r="C110" s="34"/>
      <c r="D110" s="24">
        <f aca="true" t="shared" si="37" ref="D110:V110">+D50/D$14*1000</f>
        <v>11.97219591515823</v>
      </c>
      <c r="E110" s="25">
        <f t="shared" si="37"/>
        <v>11.55063026265129</v>
      </c>
      <c r="F110" s="25">
        <f t="shared" si="37"/>
        <v>11.124903025601242</v>
      </c>
      <c r="G110" s="25">
        <f t="shared" si="37"/>
        <v>10.526467785254281</v>
      </c>
      <c r="H110" s="25">
        <f t="shared" si="37"/>
        <v>9.833957928714064</v>
      </c>
      <c r="I110" s="25">
        <f t="shared" si="37"/>
        <v>11.611433650934748</v>
      </c>
      <c r="J110" s="25">
        <f t="shared" si="37"/>
        <v>10.449979195149497</v>
      </c>
      <c r="K110" s="25">
        <f t="shared" si="37"/>
        <v>9.747216270524108</v>
      </c>
      <c r="L110" s="25">
        <f t="shared" si="37"/>
        <v>8.981781934635533</v>
      </c>
      <c r="M110" s="25">
        <f t="shared" si="37"/>
        <v>8.214980495721154</v>
      </c>
      <c r="N110" s="25">
        <f t="shared" si="37"/>
        <v>7.557445182248125</v>
      </c>
      <c r="O110" s="25">
        <f t="shared" si="37"/>
        <v>7.191352510273361</v>
      </c>
      <c r="P110" s="25">
        <f t="shared" si="37"/>
        <v>7.047667862634547</v>
      </c>
      <c r="Q110" s="25">
        <f t="shared" si="37"/>
        <v>6.89803302794736</v>
      </c>
      <c r="R110" s="25">
        <f t="shared" si="37"/>
        <v>6.7307925670045545</v>
      </c>
      <c r="S110" s="25">
        <f t="shared" si="37"/>
        <v>6.625786413952377</v>
      </c>
      <c r="T110" s="25">
        <f t="shared" si="37"/>
        <v>6.491971700045696</v>
      </c>
      <c r="U110" s="44">
        <f t="shared" si="37"/>
        <v>6.339615553190158</v>
      </c>
      <c r="V110" s="44">
        <f t="shared" si="37"/>
        <v>6.130082697548748</v>
      </c>
      <c r="W110" s="70">
        <f t="shared" si="1"/>
        <v>6.085558561737835</v>
      </c>
      <c r="X110" s="4" t="s">
        <v>235</v>
      </c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</row>
    <row r="111" spans="1:62" ht="15">
      <c r="A111" s="4" t="s">
        <v>236</v>
      </c>
      <c r="B111" s="38" t="s">
        <v>63</v>
      </c>
      <c r="C111" s="34"/>
      <c r="D111" s="24">
        <f aca="true" t="shared" si="38" ref="D111:V111">+D51/D$14*1000</f>
        <v>12.115147508175044</v>
      </c>
      <c r="E111" s="25">
        <f t="shared" si="38"/>
        <v>11.718030701240439</v>
      </c>
      <c r="F111" s="25">
        <f t="shared" si="38"/>
        <v>11.373157486423583</v>
      </c>
      <c r="G111" s="25">
        <f t="shared" si="38"/>
        <v>10.81525976838883</v>
      </c>
      <c r="H111" s="25">
        <f t="shared" si="38"/>
        <v>9.98440791093361</v>
      </c>
      <c r="I111" s="25">
        <f t="shared" si="38"/>
        <v>12.00033334259285</v>
      </c>
      <c r="J111" s="25">
        <f t="shared" si="38"/>
        <v>11.246507757237117</v>
      </c>
      <c r="K111" s="25">
        <f t="shared" si="38"/>
        <v>10.479922732773073</v>
      </c>
      <c r="L111" s="25">
        <f t="shared" si="38"/>
        <v>9.745286420224385</v>
      </c>
      <c r="M111" s="25">
        <f t="shared" si="38"/>
        <v>9.081837333306455</v>
      </c>
      <c r="N111" s="25">
        <f t="shared" si="38"/>
        <v>8.675297377346773</v>
      </c>
      <c r="O111" s="25">
        <f t="shared" si="38"/>
        <v>8.584956226549938</v>
      </c>
      <c r="P111" s="25">
        <f t="shared" si="38"/>
        <v>8.542627712284299</v>
      </c>
      <c r="Q111" s="25">
        <f t="shared" si="38"/>
        <v>8.451123098910358</v>
      </c>
      <c r="R111" s="25">
        <f t="shared" si="38"/>
        <v>8.275962495247187</v>
      </c>
      <c r="S111" s="25">
        <f t="shared" si="38"/>
        <v>8.178705104722464</v>
      </c>
      <c r="T111" s="25">
        <f t="shared" si="38"/>
        <v>8.05981438003246</v>
      </c>
      <c r="U111" s="44">
        <f t="shared" si="38"/>
        <v>7.920606098553629</v>
      </c>
      <c r="V111" s="44">
        <f t="shared" si="38"/>
        <v>7.777786454469494</v>
      </c>
      <c r="W111" s="70">
        <f t="shared" si="1"/>
        <v>7.7559502803591736</v>
      </c>
      <c r="X111" s="4" t="s">
        <v>236</v>
      </c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</row>
    <row r="112" spans="1:62" ht="15">
      <c r="A112" s="4" t="s">
        <v>237</v>
      </c>
      <c r="B112" s="38" t="s">
        <v>64</v>
      </c>
      <c r="C112" s="34"/>
      <c r="D112" s="24">
        <f aca="true" t="shared" si="39" ref="D112:V112">+D52/D$14*1000</f>
        <v>18.70878973607562</v>
      </c>
      <c r="E112" s="25">
        <f t="shared" si="39"/>
        <v>18.34708806937074</v>
      </c>
      <c r="F112" s="25">
        <f t="shared" si="39"/>
        <v>17.719162141194726</v>
      </c>
      <c r="G112" s="25">
        <f t="shared" si="39"/>
        <v>16.82213301758743</v>
      </c>
      <c r="H112" s="25">
        <f t="shared" si="39"/>
        <v>16.125502639713325</v>
      </c>
      <c r="I112" s="25">
        <f t="shared" si="39"/>
        <v>18.903302869524154</v>
      </c>
      <c r="J112" s="25">
        <f t="shared" si="39"/>
        <v>18.094275693990372</v>
      </c>
      <c r="K112" s="25">
        <f t="shared" si="39"/>
        <v>17.10758573220689</v>
      </c>
      <c r="L112" s="25">
        <f t="shared" si="39"/>
        <v>15.916947678734278</v>
      </c>
      <c r="M112" s="25">
        <f t="shared" si="39"/>
        <v>14.57529054823655</v>
      </c>
      <c r="N112" s="25">
        <f t="shared" si="39"/>
        <v>13.547986432904983</v>
      </c>
      <c r="O112" s="25">
        <f t="shared" si="39"/>
        <v>13.087368232981955</v>
      </c>
      <c r="P112" s="25">
        <f t="shared" si="39"/>
        <v>12.873739962412438</v>
      </c>
      <c r="Q112" s="25">
        <f t="shared" si="39"/>
        <v>12.63950962007121</v>
      </c>
      <c r="R112" s="25">
        <f t="shared" si="39"/>
        <v>12.256190792081611</v>
      </c>
      <c r="S112" s="25">
        <f t="shared" si="39"/>
        <v>12.00127418969499</v>
      </c>
      <c r="T112" s="25">
        <f t="shared" si="39"/>
        <v>11.762759403116776</v>
      </c>
      <c r="U112" s="44">
        <f t="shared" si="39"/>
        <v>11.489574854423644</v>
      </c>
      <c r="V112" s="44">
        <f t="shared" si="39"/>
        <v>11.174711261391412</v>
      </c>
      <c r="W112" s="70">
        <f t="shared" si="1"/>
        <v>11.09673371760185</v>
      </c>
      <c r="X112" s="4" t="s">
        <v>237</v>
      </c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</row>
    <row r="113" spans="1:62" ht="15">
      <c r="A113" s="4" t="s">
        <v>238</v>
      </c>
      <c r="B113" s="38" t="s">
        <v>65</v>
      </c>
      <c r="C113" s="34"/>
      <c r="D113" s="24">
        <f aca="true" t="shared" si="40" ref="D113:V113">+D53/D$14*1000</f>
        <v>11.990064864285332</v>
      </c>
      <c r="E113" s="25">
        <f t="shared" si="40"/>
        <v>11.500410131074542</v>
      </c>
      <c r="F113" s="25">
        <f t="shared" si="40"/>
        <v>11.140418929402637</v>
      </c>
      <c r="G113" s="25">
        <f t="shared" si="40"/>
        <v>10.324313397060099</v>
      </c>
      <c r="H113" s="25">
        <f t="shared" si="40"/>
        <v>9.697185217605384</v>
      </c>
      <c r="I113" s="25">
        <f t="shared" si="40"/>
        <v>10.778077168810244</v>
      </c>
      <c r="J113" s="25">
        <f t="shared" si="40"/>
        <v>10.390536765142958</v>
      </c>
      <c r="K113" s="25">
        <f t="shared" si="40"/>
        <v>9.802724335846</v>
      </c>
      <c r="L113" s="25">
        <f t="shared" si="40"/>
        <v>9.066615766367628</v>
      </c>
      <c r="M113" s="25">
        <f t="shared" si="40"/>
        <v>8.19482103438196</v>
      </c>
      <c r="N113" s="25">
        <f t="shared" si="40"/>
        <v>7.519228013184923</v>
      </c>
      <c r="O113" s="25">
        <f t="shared" si="40"/>
        <v>7.218152581740218</v>
      </c>
      <c r="P113" s="25">
        <f t="shared" si="40"/>
        <v>7.098923628908252</v>
      </c>
      <c r="Q113" s="25">
        <f t="shared" si="40"/>
        <v>6.939338614941057</v>
      </c>
      <c r="R113" s="25">
        <f t="shared" si="40"/>
        <v>6.674163302618699</v>
      </c>
      <c r="S113" s="25">
        <f t="shared" si="40"/>
        <v>6.506331130046986</v>
      </c>
      <c r="T113" s="25">
        <f t="shared" si="40"/>
        <v>6.413185635724753</v>
      </c>
      <c r="U113" s="44">
        <f t="shared" si="40"/>
        <v>6.230041951036253</v>
      </c>
      <c r="V113" s="44">
        <f t="shared" si="40"/>
        <v>5.966093224111138</v>
      </c>
      <c r="W113" s="70">
        <f t="shared" si="1"/>
        <v>5.897345410343881</v>
      </c>
      <c r="X113" s="4" t="s">
        <v>238</v>
      </c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</row>
    <row r="114" spans="1:62" ht="15">
      <c r="A114" s="76" t="s">
        <v>239</v>
      </c>
      <c r="B114" s="77" t="s">
        <v>66</v>
      </c>
      <c r="C114" s="78"/>
      <c r="D114" s="79">
        <f aca="true" t="shared" si="41" ref="D114:V114">+D54/D$14*1000</f>
        <v>39.097260690098814</v>
      </c>
      <c r="E114" s="80">
        <f t="shared" si="41"/>
        <v>38.535580963222124</v>
      </c>
      <c r="F114" s="80">
        <f t="shared" si="41"/>
        <v>39.208688906128785</v>
      </c>
      <c r="G114" s="80">
        <f t="shared" si="41"/>
        <v>39.79553527594074</v>
      </c>
      <c r="H114" s="80">
        <f t="shared" si="41"/>
        <v>42.317476817025465</v>
      </c>
      <c r="I114" s="80">
        <f t="shared" si="41"/>
        <v>38.153837606600185</v>
      </c>
      <c r="J114" s="80">
        <f t="shared" si="41"/>
        <v>41.966355584616295</v>
      </c>
      <c r="K114" s="80">
        <f t="shared" si="41"/>
        <v>42.85222642850006</v>
      </c>
      <c r="L114" s="80">
        <f t="shared" si="41"/>
        <v>42.49114546881296</v>
      </c>
      <c r="M114" s="80">
        <f t="shared" si="41"/>
        <v>39.966132104950155</v>
      </c>
      <c r="N114" s="80">
        <f t="shared" si="41"/>
        <v>38.47513495437825</v>
      </c>
      <c r="O114" s="80">
        <f t="shared" si="41"/>
        <v>38.35090226907271</v>
      </c>
      <c r="P114" s="80">
        <f t="shared" si="41"/>
        <v>38.89458397403041</v>
      </c>
      <c r="Q114" s="80">
        <f t="shared" si="41"/>
        <v>38.98421300465101</v>
      </c>
      <c r="R114" s="80">
        <f t="shared" si="41"/>
        <v>38.92048442290734</v>
      </c>
      <c r="S114" s="80">
        <f t="shared" si="41"/>
        <v>39.28486103368639</v>
      </c>
      <c r="T114" s="80">
        <f t="shared" si="41"/>
        <v>39.51908986338496</v>
      </c>
      <c r="U114" s="80">
        <f t="shared" si="41"/>
        <v>39.52476363408678</v>
      </c>
      <c r="V114" s="80">
        <f t="shared" si="41"/>
        <v>39.60736234645509</v>
      </c>
      <c r="W114" s="84">
        <f t="shared" si="1"/>
        <v>39.87766145159393</v>
      </c>
      <c r="X114" s="76" t="s">
        <v>239</v>
      </c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</row>
    <row r="115" spans="1:62" ht="15">
      <c r="A115" s="4" t="s">
        <v>240</v>
      </c>
      <c r="B115" s="38" t="s">
        <v>67</v>
      </c>
      <c r="C115" s="34"/>
      <c r="D115" s="24">
        <f aca="true" t="shared" si="42" ref="D115:V115">+D55/D$14*1000</f>
        <v>12.043671711666638</v>
      </c>
      <c r="E115" s="25">
        <f t="shared" si="42"/>
        <v>11.466930043356713</v>
      </c>
      <c r="F115" s="25">
        <f t="shared" si="42"/>
        <v>10.73700543056633</v>
      </c>
      <c r="G115" s="25">
        <f t="shared" si="42"/>
        <v>9.905565021515002</v>
      </c>
      <c r="H115" s="25">
        <f t="shared" si="42"/>
        <v>9.601444319829307</v>
      </c>
      <c r="I115" s="25">
        <f t="shared" si="42"/>
        <v>11.528098002722299</v>
      </c>
      <c r="J115" s="25">
        <f t="shared" si="42"/>
        <v>11.234619271235808</v>
      </c>
      <c r="K115" s="25">
        <f t="shared" si="42"/>
        <v>10.81297112470442</v>
      </c>
      <c r="L115" s="25">
        <f t="shared" si="42"/>
        <v>9.999787915420669</v>
      </c>
      <c r="M115" s="25">
        <f t="shared" si="42"/>
        <v>8.789525143888156</v>
      </c>
      <c r="N115" s="25">
        <f t="shared" si="42"/>
        <v>8.006496918740744</v>
      </c>
      <c r="O115" s="25">
        <f t="shared" si="42"/>
        <v>7.486153296408791</v>
      </c>
      <c r="P115" s="25">
        <f t="shared" si="42"/>
        <v>7.397915598838202</v>
      </c>
      <c r="Q115" s="25">
        <f t="shared" si="42"/>
        <v>7.269783310890631</v>
      </c>
      <c r="R115" s="25">
        <f t="shared" si="42"/>
        <v>7.102927732968748</v>
      </c>
      <c r="S115" s="25">
        <f t="shared" si="42"/>
        <v>7.0398980648244</v>
      </c>
      <c r="T115" s="25">
        <f t="shared" si="42"/>
        <v>6.909537840946694</v>
      </c>
      <c r="U115" s="44">
        <f t="shared" si="42"/>
        <v>6.777909961805772</v>
      </c>
      <c r="V115" s="44">
        <f t="shared" si="42"/>
        <v>6.637669162950874</v>
      </c>
      <c r="W115" s="70">
        <f t="shared" si="1"/>
        <v>6.610986942712621</v>
      </c>
      <c r="X115" s="4" t="s">
        <v>240</v>
      </c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</row>
    <row r="116" spans="1:62" ht="15">
      <c r="A116" s="4" t="s">
        <v>241</v>
      </c>
      <c r="B116" s="38" t="s">
        <v>68</v>
      </c>
      <c r="C116" s="34"/>
      <c r="D116" s="24">
        <f aca="true" t="shared" si="43" ref="D116:V116">+D56/D$14*1000</f>
        <v>20.299126208387687</v>
      </c>
      <c r="E116" s="25">
        <f t="shared" si="43"/>
        <v>19.485411051776957</v>
      </c>
      <c r="F116" s="25">
        <f t="shared" si="43"/>
        <v>19.1311093871218</v>
      </c>
      <c r="G116" s="25">
        <f t="shared" si="43"/>
        <v>18.72816010627545</v>
      </c>
      <c r="H116" s="25">
        <f t="shared" si="43"/>
        <v>18.737861421889104</v>
      </c>
      <c r="I116" s="25">
        <f t="shared" si="43"/>
        <v>18.319953332037002</v>
      </c>
      <c r="J116" s="25">
        <f t="shared" si="43"/>
        <v>19.55655947215122</v>
      </c>
      <c r="K116" s="25">
        <f t="shared" si="43"/>
        <v>19.40561963653319</v>
      </c>
      <c r="L116" s="25">
        <f t="shared" si="43"/>
        <v>18.663442981060847</v>
      </c>
      <c r="M116" s="25">
        <f t="shared" si="43"/>
        <v>16.540838028807872</v>
      </c>
      <c r="N116" s="25">
        <f t="shared" si="43"/>
        <v>15.000238857306645</v>
      </c>
      <c r="O116" s="25">
        <f t="shared" si="43"/>
        <v>14.043237448633196</v>
      </c>
      <c r="P116" s="25">
        <f t="shared" si="43"/>
        <v>13.591320690244318</v>
      </c>
      <c r="Q116" s="25">
        <f t="shared" si="43"/>
        <v>13.16822113359053</v>
      </c>
      <c r="R116" s="25">
        <f t="shared" si="43"/>
        <v>12.644505747870335</v>
      </c>
      <c r="S116" s="25">
        <f t="shared" si="43"/>
        <v>12.303894242255316</v>
      </c>
      <c r="T116" s="25">
        <f t="shared" si="43"/>
        <v>11.95184595748704</v>
      </c>
      <c r="U116" s="44">
        <f t="shared" si="43"/>
        <v>11.575668398973137</v>
      </c>
      <c r="V116" s="44">
        <f t="shared" si="43"/>
        <v>11.14347517121282</v>
      </c>
      <c r="W116" s="70">
        <f t="shared" si="1"/>
        <v>11.041838215111948</v>
      </c>
      <c r="X116" s="4" t="s">
        <v>241</v>
      </c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</row>
    <row r="117" spans="1:62" ht="15">
      <c r="A117" s="4" t="s">
        <v>242</v>
      </c>
      <c r="B117" s="38" t="s">
        <v>69</v>
      </c>
      <c r="C117" s="34"/>
      <c r="D117" s="24">
        <f aca="true" t="shared" si="44" ref="D117:V117">+D57/D$14*1000</f>
        <v>22.032414273716565</v>
      </c>
      <c r="E117" s="25">
        <f t="shared" si="44"/>
        <v>21.695096841153724</v>
      </c>
      <c r="F117" s="25">
        <f t="shared" si="44"/>
        <v>21.008533747090766</v>
      </c>
      <c r="G117" s="25">
        <f t="shared" si="44"/>
        <v>20.027724030380917</v>
      </c>
      <c r="H117" s="25">
        <f t="shared" si="44"/>
        <v>18.710506879667367</v>
      </c>
      <c r="I117" s="25">
        <f t="shared" si="44"/>
        <v>21.61171143642879</v>
      </c>
      <c r="J117" s="25">
        <f t="shared" si="44"/>
        <v>21.732152410390537</v>
      </c>
      <c r="K117" s="25">
        <f t="shared" si="44"/>
        <v>21.04865837006117</v>
      </c>
      <c r="L117" s="25">
        <f t="shared" si="44"/>
        <v>19.681448961845984</v>
      </c>
      <c r="M117" s="25">
        <f t="shared" si="44"/>
        <v>17.85120301585542</v>
      </c>
      <c r="N117" s="25">
        <f t="shared" si="44"/>
        <v>16.2422968518607</v>
      </c>
      <c r="O117" s="25">
        <f t="shared" si="44"/>
        <v>15.320707521886725</v>
      </c>
      <c r="P117" s="25">
        <f t="shared" si="44"/>
        <v>15.291303604988896</v>
      </c>
      <c r="Q117" s="25">
        <f t="shared" si="44"/>
        <v>15.183933778882933</v>
      </c>
      <c r="R117" s="25">
        <f t="shared" si="44"/>
        <v>14.885406638567765</v>
      </c>
      <c r="S117" s="25">
        <f t="shared" si="44"/>
        <v>14.812455204268534</v>
      </c>
      <c r="T117" s="25">
        <f t="shared" si="44"/>
        <v>14.646329357263287</v>
      </c>
      <c r="U117" s="44">
        <f t="shared" si="44"/>
        <v>14.416755369106506</v>
      </c>
      <c r="V117" s="44">
        <f t="shared" si="44"/>
        <v>14.188993963625572</v>
      </c>
      <c r="W117" s="70">
        <f t="shared" si="1"/>
        <v>14.170881857036427</v>
      </c>
      <c r="X117" s="4" t="s">
        <v>242</v>
      </c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</row>
    <row r="118" spans="1:62" ht="15">
      <c r="A118" s="4" t="s">
        <v>243</v>
      </c>
      <c r="B118" s="38" t="s">
        <v>70</v>
      </c>
      <c r="C118" s="34"/>
      <c r="D118" s="24">
        <f aca="true" t="shared" si="45" ref="D118:V118">+D58/D$14*1000</f>
        <v>15.367296249307579</v>
      </c>
      <c r="E118" s="25">
        <f t="shared" si="45"/>
        <v>15.317140130907143</v>
      </c>
      <c r="F118" s="25">
        <f t="shared" si="45"/>
        <v>14.678044996121024</v>
      </c>
      <c r="G118" s="25">
        <f t="shared" si="45"/>
        <v>14.150807173592861</v>
      </c>
      <c r="H118" s="25">
        <f t="shared" si="45"/>
        <v>13.307984790874524</v>
      </c>
      <c r="I118" s="25">
        <f t="shared" si="45"/>
        <v>15.625434039834438</v>
      </c>
      <c r="J118" s="25">
        <f t="shared" si="45"/>
        <v>14.896272959638589</v>
      </c>
      <c r="K118" s="25">
        <f t="shared" si="45"/>
        <v>14.17675988321103</v>
      </c>
      <c r="L118" s="25">
        <f t="shared" si="45"/>
        <v>13.149243918474689</v>
      </c>
      <c r="M118" s="25">
        <f t="shared" si="45"/>
        <v>11.964640304811056</v>
      </c>
      <c r="N118" s="25">
        <f t="shared" si="45"/>
        <v>11.044761859265275</v>
      </c>
      <c r="O118" s="25">
        <f t="shared" si="45"/>
        <v>10.630695015186706</v>
      </c>
      <c r="P118" s="25">
        <f t="shared" si="45"/>
        <v>10.498889458397402</v>
      </c>
      <c r="Q118" s="25">
        <f t="shared" si="45"/>
        <v>10.326396748424193</v>
      </c>
      <c r="R118" s="25">
        <f t="shared" si="45"/>
        <v>10.007200006471916</v>
      </c>
      <c r="S118" s="25">
        <f t="shared" si="45"/>
        <v>9.80329696583579</v>
      </c>
      <c r="T118" s="25">
        <f t="shared" si="45"/>
        <v>9.61977845358713</v>
      </c>
      <c r="U118" s="44">
        <f t="shared" si="45"/>
        <v>9.470289900444556</v>
      </c>
      <c r="V118" s="44">
        <f t="shared" si="45"/>
        <v>9.34739998594376</v>
      </c>
      <c r="W118" s="70">
        <f t="shared" si="1"/>
        <v>9.293024350076461</v>
      </c>
      <c r="X118" s="4" t="s">
        <v>243</v>
      </c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</row>
    <row r="119" spans="1:62" ht="15">
      <c r="A119" s="4" t="s">
        <v>244</v>
      </c>
      <c r="B119" s="38" t="s">
        <v>71</v>
      </c>
      <c r="C119" s="34"/>
      <c r="D119" s="24">
        <f aca="true" t="shared" si="46" ref="D119:V119">+D59/D$14*1000</f>
        <v>11.632685881743296</v>
      </c>
      <c r="E119" s="25">
        <f t="shared" si="46"/>
        <v>11.567370306510202</v>
      </c>
      <c r="F119" s="25">
        <f t="shared" si="46"/>
        <v>11.792086889061288</v>
      </c>
      <c r="G119" s="25">
        <f t="shared" si="46"/>
        <v>11.898229705143384</v>
      </c>
      <c r="H119" s="25">
        <f t="shared" si="46"/>
        <v>11.488907733129087</v>
      </c>
      <c r="I119" s="25">
        <f t="shared" si="46"/>
        <v>12.694797077696604</v>
      </c>
      <c r="J119" s="25">
        <f t="shared" si="46"/>
        <v>12.970338227426737</v>
      </c>
      <c r="K119" s="25">
        <f t="shared" si="46"/>
        <v>12.644737280326831</v>
      </c>
      <c r="L119" s="25">
        <f t="shared" si="46"/>
        <v>12.035799876990943</v>
      </c>
      <c r="M119" s="25">
        <f t="shared" si="46"/>
        <v>10.896188853833825</v>
      </c>
      <c r="N119" s="25">
        <f t="shared" si="46"/>
        <v>10.041561171356232</v>
      </c>
      <c r="O119" s="25">
        <f t="shared" si="46"/>
        <v>9.692692513846705</v>
      </c>
      <c r="P119" s="25">
        <f t="shared" si="46"/>
        <v>9.841107124551511</v>
      </c>
      <c r="Q119" s="25">
        <f t="shared" si="46"/>
        <v>9.71507406091748</v>
      </c>
      <c r="R119" s="25">
        <f t="shared" si="46"/>
        <v>9.45708715243789</v>
      </c>
      <c r="S119" s="25">
        <f t="shared" si="46"/>
        <v>9.365294258182686</v>
      </c>
      <c r="T119" s="25">
        <f t="shared" si="46"/>
        <v>9.217969525550322</v>
      </c>
      <c r="U119" s="44">
        <f t="shared" si="46"/>
        <v>9.024168805960803</v>
      </c>
      <c r="V119" s="44">
        <f t="shared" si="46"/>
        <v>8.863240588175577</v>
      </c>
      <c r="W119" s="70">
        <f t="shared" si="1"/>
        <v>8.830333686232992</v>
      </c>
      <c r="X119" s="4" t="s">
        <v>244</v>
      </c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</row>
    <row r="120" spans="1:62" ht="15">
      <c r="A120" s="4" t="s">
        <v>72</v>
      </c>
      <c r="B120" s="38" t="s">
        <v>73</v>
      </c>
      <c r="C120" s="34"/>
      <c r="D120" s="24">
        <f aca="true" t="shared" si="47" ref="D120:V120">+D60/D$14*1000</f>
        <v>25.302431963976197</v>
      </c>
      <c r="E120" s="25">
        <f t="shared" si="47"/>
        <v>24.64134456032275</v>
      </c>
      <c r="F120" s="25">
        <f t="shared" si="47"/>
        <v>24.158262218774244</v>
      </c>
      <c r="G120" s="25">
        <f t="shared" si="47"/>
        <v>22.973402258353307</v>
      </c>
      <c r="H120" s="25">
        <f t="shared" si="47"/>
        <v>21.733183795169186</v>
      </c>
      <c r="I120" s="25">
        <f t="shared" si="47"/>
        <v>21.36170449179144</v>
      </c>
      <c r="J120" s="25">
        <f t="shared" si="47"/>
        <v>21.446828746359152</v>
      </c>
      <c r="K120" s="25">
        <f t="shared" si="47"/>
        <v>22.691697103589153</v>
      </c>
      <c r="L120" s="25">
        <f t="shared" si="47"/>
        <v>20.81610146126275</v>
      </c>
      <c r="M120" s="25">
        <f t="shared" si="47"/>
        <v>18.687820661431928</v>
      </c>
      <c r="N120" s="25">
        <f t="shared" si="47"/>
        <v>16.519371327568912</v>
      </c>
      <c r="O120" s="25">
        <f t="shared" si="47"/>
        <v>15.401107736287297</v>
      </c>
      <c r="P120" s="25">
        <f t="shared" si="47"/>
        <v>15.248590466427473</v>
      </c>
      <c r="Q120" s="25">
        <f t="shared" si="47"/>
        <v>15.026972548306883</v>
      </c>
      <c r="R120" s="25">
        <f t="shared" si="47"/>
        <v>14.54563105225263</v>
      </c>
      <c r="S120" s="25">
        <f t="shared" si="47"/>
        <v>14.286851955084813</v>
      </c>
      <c r="T120" s="25">
        <f t="shared" si="47"/>
        <v>14.071191087720404</v>
      </c>
      <c r="U120" s="44">
        <f t="shared" si="47"/>
        <v>13.720180326842403</v>
      </c>
      <c r="V120" s="44">
        <f t="shared" si="47"/>
        <v>13.322192461169635</v>
      </c>
      <c r="W120" s="70">
        <f t="shared" si="1"/>
        <v>13.253342743990903</v>
      </c>
      <c r="X120" s="4" t="s">
        <v>72</v>
      </c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</row>
    <row r="121" spans="1:62" ht="15" customHeight="1" thickBot="1">
      <c r="A121" s="12" t="s">
        <v>245</v>
      </c>
      <c r="B121" s="39" t="s">
        <v>74</v>
      </c>
      <c r="C121" s="35" t="s">
        <v>246</v>
      </c>
      <c r="D121" s="26">
        <f aca="true" t="shared" si="48" ref="D121:V121">+D61/D$14*1000</f>
        <v>10.221038900702249</v>
      </c>
      <c r="E121" s="27">
        <f t="shared" si="48"/>
        <v>9.34094447327452</v>
      </c>
      <c r="F121" s="27">
        <f t="shared" si="48"/>
        <v>8.968192397207137</v>
      </c>
      <c r="G121" s="27">
        <f t="shared" si="48"/>
        <v>8.548242700782625</v>
      </c>
      <c r="H121" s="27">
        <f t="shared" si="48"/>
        <v>7.864430888749077</v>
      </c>
      <c r="I121" s="27" t="e">
        <f t="shared" si="48"/>
        <v>#VALUE!</v>
      </c>
      <c r="J121" s="27">
        <f t="shared" si="48"/>
        <v>10.877964691196576</v>
      </c>
      <c r="K121" s="28">
        <f t="shared" si="48"/>
        <v>8.89239206456698</v>
      </c>
      <c r="L121" s="28">
        <f t="shared" si="48"/>
        <v>9.36353417742996</v>
      </c>
      <c r="M121" s="28">
        <f t="shared" si="48"/>
        <v>9.414468445403138</v>
      </c>
      <c r="N121" s="28">
        <f t="shared" si="48"/>
        <v>9.028806191181388</v>
      </c>
      <c r="O121" s="27">
        <f t="shared" si="48"/>
        <v>9.317491513310701</v>
      </c>
      <c r="P121" s="27">
        <f t="shared" si="48"/>
        <v>9.456688877498719</v>
      </c>
      <c r="Q121" s="27">
        <f t="shared" si="48"/>
        <v>9.739857413113697</v>
      </c>
      <c r="R121" s="27">
        <f t="shared" si="48"/>
        <v>9.88585158278794</v>
      </c>
      <c r="S121" s="27">
        <f t="shared" si="48"/>
        <v>10.137771760770883</v>
      </c>
      <c r="T121" s="27">
        <f t="shared" si="48"/>
        <v>10.384003277500275</v>
      </c>
      <c r="U121" s="45">
        <f t="shared" si="48"/>
        <v>10.659946152401227</v>
      </c>
      <c r="V121" s="45">
        <f t="shared" si="48"/>
        <v>10.877968404694785</v>
      </c>
      <c r="W121" s="72">
        <f t="shared" si="1"/>
        <v>11.049680429753362</v>
      </c>
      <c r="X121" s="12" t="s">
        <v>245</v>
      </c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</row>
    <row r="122" ht="14.25" thickTop="1">
      <c r="V122" s="46"/>
    </row>
    <row r="123" spans="1:22" ht="13.5">
      <c r="A123" s="4"/>
      <c r="V123" s="46"/>
    </row>
    <row r="124" ht="13.5">
      <c r="V124" s="46"/>
    </row>
    <row r="125" spans="1:23" ht="13.5">
      <c r="A125" s="1" t="s">
        <v>247</v>
      </c>
      <c r="D125" s="1">
        <v>1920</v>
      </c>
      <c r="E125" s="1">
        <v>1925</v>
      </c>
      <c r="F125" s="1">
        <v>1930</v>
      </c>
      <c r="G125" s="1">
        <v>1935</v>
      </c>
      <c r="H125" s="1">
        <v>1940</v>
      </c>
      <c r="I125" s="1">
        <v>1945</v>
      </c>
      <c r="J125" s="1">
        <v>1950</v>
      </c>
      <c r="K125" s="1">
        <v>1955</v>
      </c>
      <c r="L125" s="1">
        <v>1960</v>
      </c>
      <c r="M125" s="1">
        <v>1965</v>
      </c>
      <c r="N125" s="1">
        <v>1970</v>
      </c>
      <c r="O125" s="1">
        <v>1975</v>
      </c>
      <c r="P125" s="1">
        <v>1980</v>
      </c>
      <c r="Q125" s="1">
        <v>1985</v>
      </c>
      <c r="R125" s="1">
        <v>1990</v>
      </c>
      <c r="S125" s="1">
        <v>1995</v>
      </c>
      <c r="T125" s="1">
        <v>2000</v>
      </c>
      <c r="U125" s="1">
        <v>2005</v>
      </c>
      <c r="V125" s="1">
        <v>2010</v>
      </c>
      <c r="W125" s="1">
        <v>2012</v>
      </c>
    </row>
    <row r="126" spans="1:62" ht="14.25">
      <c r="A126" s="58" t="s">
        <v>200</v>
      </c>
      <c r="B126" s="59" t="s">
        <v>25</v>
      </c>
      <c r="C126" s="60"/>
      <c r="D126" s="61">
        <f aca="true" t="shared" si="49" ref="D126:V126">+D66/D$14*1000</f>
        <v>0</v>
      </c>
      <c r="E126" s="62">
        <f t="shared" si="49"/>
        <v>0</v>
      </c>
      <c r="F126" s="62">
        <f t="shared" si="49"/>
        <v>0</v>
      </c>
      <c r="G126" s="62">
        <f t="shared" si="49"/>
        <v>0</v>
      </c>
      <c r="H126" s="62">
        <f t="shared" si="49"/>
        <v>0</v>
      </c>
      <c r="I126" s="62">
        <f t="shared" si="49"/>
        <v>0</v>
      </c>
      <c r="J126" s="62">
        <f t="shared" si="49"/>
        <v>0</v>
      </c>
      <c r="K126" s="62">
        <f t="shared" si="49"/>
        <v>0</v>
      </c>
      <c r="L126" s="62">
        <f t="shared" si="49"/>
        <v>0</v>
      </c>
      <c r="M126" s="62">
        <f t="shared" si="49"/>
        <v>0</v>
      </c>
      <c r="N126" s="62">
        <f t="shared" si="49"/>
        <v>0</v>
      </c>
      <c r="O126" s="62">
        <f t="shared" si="49"/>
        <v>0</v>
      </c>
      <c r="P126" s="62">
        <f t="shared" si="49"/>
        <v>0</v>
      </c>
      <c r="Q126" s="62">
        <f t="shared" si="49"/>
        <v>0</v>
      </c>
      <c r="R126" s="62">
        <f t="shared" si="49"/>
        <v>0</v>
      </c>
      <c r="S126" s="62">
        <f t="shared" si="49"/>
        <v>0</v>
      </c>
      <c r="T126" s="62">
        <f t="shared" si="49"/>
        <v>0</v>
      </c>
      <c r="U126" s="63">
        <f t="shared" si="49"/>
        <v>0</v>
      </c>
      <c r="V126" s="63">
        <f t="shared" si="49"/>
        <v>0</v>
      </c>
      <c r="W126" s="86">
        <v>0</v>
      </c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</row>
    <row r="127" spans="1:62" ht="15">
      <c r="A127" s="4" t="s">
        <v>26</v>
      </c>
      <c r="B127" s="38" t="s">
        <v>27</v>
      </c>
      <c r="C127" s="34"/>
      <c r="D127" s="24">
        <f aca="true" t="shared" si="50" ref="D127:V127">+RANK(D15,D$15:D$61,0)</f>
        <v>3</v>
      </c>
      <c r="E127" s="25">
        <f t="shared" si="50"/>
        <v>3</v>
      </c>
      <c r="F127" s="25">
        <f t="shared" si="50"/>
        <v>3</v>
      </c>
      <c r="G127" s="25">
        <f t="shared" si="50"/>
        <v>3</v>
      </c>
      <c r="H127" s="25">
        <f t="shared" si="50"/>
        <v>3</v>
      </c>
      <c r="I127" s="25">
        <f t="shared" si="50"/>
        <v>1</v>
      </c>
      <c r="J127" s="25">
        <f t="shared" si="50"/>
        <v>2</v>
      </c>
      <c r="K127" s="25">
        <f t="shared" si="50"/>
        <v>2</v>
      </c>
      <c r="L127" s="25">
        <f t="shared" si="50"/>
        <v>3</v>
      </c>
      <c r="M127" s="25">
        <f t="shared" si="50"/>
        <v>3</v>
      </c>
      <c r="N127" s="25">
        <f t="shared" si="50"/>
        <v>5</v>
      </c>
      <c r="O127" s="25">
        <f t="shared" si="50"/>
        <v>5</v>
      </c>
      <c r="P127" s="25">
        <f t="shared" si="50"/>
        <v>5</v>
      </c>
      <c r="Q127" s="25">
        <f t="shared" si="50"/>
        <v>6</v>
      </c>
      <c r="R127" s="25">
        <f t="shared" si="50"/>
        <v>6</v>
      </c>
      <c r="S127" s="25">
        <f t="shared" si="50"/>
        <v>7</v>
      </c>
      <c r="T127" s="25">
        <f t="shared" si="50"/>
        <v>7</v>
      </c>
      <c r="U127" s="44">
        <f t="shared" si="50"/>
        <v>7</v>
      </c>
      <c r="V127" s="44">
        <f t="shared" si="50"/>
        <v>8</v>
      </c>
      <c r="W127" s="70">
        <f aca="true" t="shared" si="51" ref="W127:W173">+RANK(W15,W$15:W$61,0)</f>
        <v>8</v>
      </c>
      <c r="X127" s="87" t="s">
        <v>250</v>
      </c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</row>
    <row r="128" spans="1:62" ht="15">
      <c r="A128" s="4" t="s">
        <v>201</v>
      </c>
      <c r="B128" s="38" t="s">
        <v>28</v>
      </c>
      <c r="C128" s="34"/>
      <c r="D128" s="24">
        <f aca="true" t="shared" si="52" ref="D128:V128">+RANK(D16,D$15:D$61,0)</f>
        <v>32</v>
      </c>
      <c r="E128" s="25">
        <f t="shared" si="52"/>
        <v>32</v>
      </c>
      <c r="F128" s="25">
        <f t="shared" si="52"/>
        <v>32</v>
      </c>
      <c r="G128" s="25">
        <f t="shared" si="52"/>
        <v>32</v>
      </c>
      <c r="H128" s="25">
        <f t="shared" si="52"/>
        <v>31</v>
      </c>
      <c r="I128" s="25">
        <f t="shared" si="52"/>
        <v>32</v>
      </c>
      <c r="J128" s="25">
        <f t="shared" si="52"/>
        <v>31</v>
      </c>
      <c r="K128" s="25">
        <f t="shared" si="52"/>
        <v>29</v>
      </c>
      <c r="L128" s="25">
        <f t="shared" si="52"/>
        <v>29</v>
      </c>
      <c r="M128" s="25">
        <f t="shared" si="52"/>
        <v>28</v>
      </c>
      <c r="N128" s="25">
        <f t="shared" si="52"/>
        <v>27</v>
      </c>
      <c r="O128" s="25">
        <f t="shared" si="52"/>
        <v>27</v>
      </c>
      <c r="P128" s="25">
        <f t="shared" si="52"/>
        <v>27</v>
      </c>
      <c r="Q128" s="25">
        <f t="shared" si="52"/>
        <v>28</v>
      </c>
      <c r="R128" s="25">
        <f t="shared" si="52"/>
        <v>28</v>
      </c>
      <c r="S128" s="25">
        <f t="shared" si="52"/>
        <v>28</v>
      </c>
      <c r="T128" s="25">
        <f t="shared" si="52"/>
        <v>28</v>
      </c>
      <c r="U128" s="44">
        <f t="shared" si="52"/>
        <v>28</v>
      </c>
      <c r="V128" s="44">
        <f t="shared" si="52"/>
        <v>31</v>
      </c>
      <c r="W128" s="70">
        <f t="shared" si="51"/>
        <v>31</v>
      </c>
      <c r="X128" s="87" t="s">
        <v>251</v>
      </c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</row>
    <row r="129" spans="1:62" ht="15">
      <c r="A129" s="4" t="s">
        <v>202</v>
      </c>
      <c r="B129" s="38" t="s">
        <v>29</v>
      </c>
      <c r="C129" s="34"/>
      <c r="D129" s="24">
        <f aca="true" t="shared" si="53" ref="D129:V129">+RANK(D17,D$15:D$61,0)</f>
        <v>31</v>
      </c>
      <c r="E129" s="25">
        <f t="shared" si="53"/>
        <v>31</v>
      </c>
      <c r="F129" s="25">
        <f t="shared" si="53"/>
        <v>30</v>
      </c>
      <c r="G129" s="25">
        <f t="shared" si="53"/>
        <v>29</v>
      </c>
      <c r="H129" s="25">
        <f t="shared" si="53"/>
        <v>29</v>
      </c>
      <c r="I129" s="25">
        <f t="shared" si="53"/>
        <v>29</v>
      </c>
      <c r="J129" s="25">
        <f t="shared" si="53"/>
        <v>29</v>
      </c>
      <c r="K129" s="25">
        <f t="shared" si="53"/>
        <v>28</v>
      </c>
      <c r="L129" s="25">
        <f t="shared" si="53"/>
        <v>28</v>
      </c>
      <c r="M129" s="25">
        <f t="shared" si="53"/>
        <v>29</v>
      </c>
      <c r="N129" s="25">
        <f t="shared" si="53"/>
        <v>29</v>
      </c>
      <c r="O129" s="25">
        <f t="shared" si="53"/>
        <v>29</v>
      </c>
      <c r="P129" s="25">
        <f t="shared" si="53"/>
        <v>29</v>
      </c>
      <c r="Q129" s="25">
        <f t="shared" si="53"/>
        <v>29</v>
      </c>
      <c r="R129" s="25">
        <f t="shared" si="53"/>
        <v>29</v>
      </c>
      <c r="S129" s="25">
        <f t="shared" si="53"/>
        <v>30</v>
      </c>
      <c r="T129" s="25">
        <f t="shared" si="53"/>
        <v>30</v>
      </c>
      <c r="U129" s="44">
        <f t="shared" si="53"/>
        <v>30</v>
      </c>
      <c r="V129" s="44">
        <f t="shared" si="53"/>
        <v>32</v>
      </c>
      <c r="W129" s="70">
        <f t="shared" si="51"/>
        <v>32</v>
      </c>
      <c r="X129" s="87" t="s">
        <v>252</v>
      </c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</row>
    <row r="130" spans="1:62" ht="15">
      <c r="A130" s="4" t="s">
        <v>203</v>
      </c>
      <c r="B130" s="38" t="s">
        <v>30</v>
      </c>
      <c r="C130" s="34"/>
      <c r="D130" s="24">
        <f aca="true" t="shared" si="54" ref="D130:V130">+RANK(D18,D$15:D$61,0)</f>
        <v>28</v>
      </c>
      <c r="E130" s="25">
        <f t="shared" si="54"/>
        <v>27</v>
      </c>
      <c r="F130" s="25">
        <f t="shared" si="54"/>
        <v>24</v>
      </c>
      <c r="G130" s="25">
        <f t="shared" si="54"/>
        <v>22</v>
      </c>
      <c r="H130" s="25">
        <f t="shared" si="54"/>
        <v>23</v>
      </c>
      <c r="I130" s="25">
        <f t="shared" si="54"/>
        <v>23</v>
      </c>
      <c r="J130" s="25">
        <f t="shared" si="54"/>
        <v>19</v>
      </c>
      <c r="K130" s="25">
        <f t="shared" si="54"/>
        <v>20</v>
      </c>
      <c r="L130" s="25">
        <f t="shared" si="54"/>
        <v>20</v>
      </c>
      <c r="M130" s="25">
        <f t="shared" si="54"/>
        <v>19</v>
      </c>
      <c r="N130" s="25">
        <f t="shared" si="54"/>
        <v>17</v>
      </c>
      <c r="O130" s="25">
        <f t="shared" si="54"/>
        <v>17</v>
      </c>
      <c r="P130" s="25">
        <f t="shared" si="54"/>
        <v>16</v>
      </c>
      <c r="Q130" s="25">
        <f t="shared" si="54"/>
        <v>15</v>
      </c>
      <c r="R130" s="25">
        <f t="shared" si="54"/>
        <v>15</v>
      </c>
      <c r="S130" s="25">
        <f t="shared" si="54"/>
        <v>15</v>
      </c>
      <c r="T130" s="25">
        <f t="shared" si="54"/>
        <v>15</v>
      </c>
      <c r="U130" s="44">
        <f t="shared" si="54"/>
        <v>15</v>
      </c>
      <c r="V130" s="44">
        <f t="shared" si="54"/>
        <v>15</v>
      </c>
      <c r="W130" s="70">
        <f t="shared" si="51"/>
        <v>15</v>
      </c>
      <c r="X130" s="87" t="s">
        <v>253</v>
      </c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</row>
    <row r="131" spans="1:62" ht="15">
      <c r="A131" s="4" t="s">
        <v>204</v>
      </c>
      <c r="B131" s="38" t="s">
        <v>31</v>
      </c>
      <c r="C131" s="34"/>
      <c r="D131" s="24">
        <f aca="true" t="shared" si="55" ref="D131:V131">+RANK(D19,D$15:D$61,0)</f>
        <v>29</v>
      </c>
      <c r="E131" s="25">
        <f t="shared" si="55"/>
        <v>29</v>
      </c>
      <c r="F131" s="25">
        <f t="shared" si="55"/>
        <v>29</v>
      </c>
      <c r="G131" s="25">
        <f t="shared" si="55"/>
        <v>30</v>
      </c>
      <c r="H131" s="25">
        <f t="shared" si="55"/>
        <v>30</v>
      </c>
      <c r="I131" s="25">
        <f t="shared" si="55"/>
        <v>30</v>
      </c>
      <c r="J131" s="25">
        <f t="shared" si="55"/>
        <v>30</v>
      </c>
      <c r="K131" s="25">
        <f t="shared" si="55"/>
        <v>31</v>
      </c>
      <c r="L131" s="25">
        <f t="shared" si="55"/>
        <v>30</v>
      </c>
      <c r="M131" s="25">
        <f t="shared" si="55"/>
        <v>30</v>
      </c>
      <c r="N131" s="25">
        <f t="shared" si="55"/>
        <v>30</v>
      </c>
      <c r="O131" s="25">
        <f t="shared" si="55"/>
        <v>30</v>
      </c>
      <c r="P131" s="25">
        <f t="shared" si="55"/>
        <v>30</v>
      </c>
      <c r="Q131" s="25">
        <f t="shared" si="55"/>
        <v>32</v>
      </c>
      <c r="R131" s="25">
        <f t="shared" si="55"/>
        <v>33</v>
      </c>
      <c r="S131" s="25">
        <f t="shared" si="55"/>
        <v>35</v>
      </c>
      <c r="T131" s="25">
        <f t="shared" si="55"/>
        <v>35</v>
      </c>
      <c r="U131" s="44">
        <f t="shared" si="55"/>
        <v>37</v>
      </c>
      <c r="V131" s="44">
        <f t="shared" si="55"/>
        <v>38</v>
      </c>
      <c r="W131" s="70">
        <f t="shared" si="51"/>
        <v>38</v>
      </c>
      <c r="X131" s="87" t="s">
        <v>254</v>
      </c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</row>
    <row r="132" spans="1:62" ht="15">
      <c r="A132" s="4" t="s">
        <v>205</v>
      </c>
      <c r="B132" s="38" t="s">
        <v>32</v>
      </c>
      <c r="C132" s="34"/>
      <c r="D132" s="24">
        <f aca="true" t="shared" si="56" ref="D132:V132">+RANK(D20,D$15:D$61,0)</f>
        <v>27</v>
      </c>
      <c r="E132" s="25">
        <f t="shared" si="56"/>
        <v>28</v>
      </c>
      <c r="F132" s="25">
        <f t="shared" si="56"/>
        <v>28</v>
      </c>
      <c r="G132" s="25">
        <f t="shared" si="56"/>
        <v>28</v>
      </c>
      <c r="H132" s="25">
        <f t="shared" si="56"/>
        <v>28</v>
      </c>
      <c r="I132" s="25">
        <f t="shared" si="56"/>
        <v>27</v>
      </c>
      <c r="J132" s="25">
        <f t="shared" si="56"/>
        <v>28</v>
      </c>
      <c r="K132" s="25">
        <f t="shared" si="56"/>
        <v>30</v>
      </c>
      <c r="L132" s="25">
        <f t="shared" si="56"/>
        <v>31</v>
      </c>
      <c r="M132" s="25">
        <f t="shared" si="56"/>
        <v>31</v>
      </c>
      <c r="N132" s="25">
        <f t="shared" si="56"/>
        <v>31</v>
      </c>
      <c r="O132" s="25">
        <f t="shared" si="56"/>
        <v>31</v>
      </c>
      <c r="P132" s="25">
        <f t="shared" si="56"/>
        <v>31</v>
      </c>
      <c r="Q132" s="25">
        <f t="shared" si="56"/>
        <v>31</v>
      </c>
      <c r="R132" s="25">
        <f t="shared" si="56"/>
        <v>31</v>
      </c>
      <c r="S132" s="25">
        <f t="shared" si="56"/>
        <v>33</v>
      </c>
      <c r="T132" s="25">
        <f t="shared" si="56"/>
        <v>33</v>
      </c>
      <c r="U132" s="44">
        <f t="shared" si="56"/>
        <v>33</v>
      </c>
      <c r="V132" s="44">
        <f t="shared" si="56"/>
        <v>35</v>
      </c>
      <c r="W132" s="70">
        <f t="shared" si="51"/>
        <v>35</v>
      </c>
      <c r="X132" s="87" t="s">
        <v>255</v>
      </c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1:62" ht="15">
      <c r="A133" s="4" t="s">
        <v>206</v>
      </c>
      <c r="B133" s="38" t="s">
        <v>33</v>
      </c>
      <c r="C133" s="34"/>
      <c r="D133" s="24">
        <f aca="true" t="shared" si="57" ref="D133:V133">+RANK(D21,D$15:D$61,0)</f>
        <v>12</v>
      </c>
      <c r="E133" s="25">
        <f t="shared" si="57"/>
        <v>12</v>
      </c>
      <c r="F133" s="25">
        <f t="shared" si="57"/>
        <v>14</v>
      </c>
      <c r="G133" s="25">
        <f t="shared" si="57"/>
        <v>14</v>
      </c>
      <c r="H133" s="25">
        <f t="shared" si="57"/>
        <v>13</v>
      </c>
      <c r="I133" s="25">
        <f t="shared" si="57"/>
        <v>12</v>
      </c>
      <c r="J133" s="25">
        <f t="shared" si="57"/>
        <v>13</v>
      </c>
      <c r="K133" s="25">
        <f t="shared" si="57"/>
        <v>13</v>
      </c>
      <c r="L133" s="25">
        <f t="shared" si="57"/>
        <v>13</v>
      </c>
      <c r="M133" s="25">
        <f t="shared" si="57"/>
        <v>15</v>
      </c>
      <c r="N133" s="25">
        <f t="shared" si="57"/>
        <v>16</v>
      </c>
      <c r="O133" s="25">
        <f t="shared" si="57"/>
        <v>16</v>
      </c>
      <c r="P133" s="25">
        <f t="shared" si="57"/>
        <v>17</v>
      </c>
      <c r="Q133" s="25">
        <f t="shared" si="57"/>
        <v>17</v>
      </c>
      <c r="R133" s="25">
        <f t="shared" si="57"/>
        <v>17</v>
      </c>
      <c r="S133" s="25">
        <f t="shared" si="57"/>
        <v>17</v>
      </c>
      <c r="T133" s="25">
        <f t="shared" si="57"/>
        <v>17</v>
      </c>
      <c r="U133" s="44">
        <f t="shared" si="57"/>
        <v>18</v>
      </c>
      <c r="V133" s="44">
        <f t="shared" si="57"/>
        <v>18</v>
      </c>
      <c r="W133" s="70">
        <f t="shared" si="51"/>
        <v>20</v>
      </c>
      <c r="X133" s="87" t="s">
        <v>256</v>
      </c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</row>
    <row r="134" spans="1:62" ht="15">
      <c r="A134" s="4" t="s">
        <v>207</v>
      </c>
      <c r="B134" s="38" t="s">
        <v>34</v>
      </c>
      <c r="C134" s="34"/>
      <c r="D134" s="24">
        <f aca="true" t="shared" si="58" ref="D134:V134">+RANK(D22,D$15:D$61,0)</f>
        <v>13</v>
      </c>
      <c r="E134" s="25">
        <f t="shared" si="58"/>
        <v>14</v>
      </c>
      <c r="F134" s="25">
        <f t="shared" si="58"/>
        <v>15</v>
      </c>
      <c r="G134" s="25">
        <f t="shared" si="58"/>
        <v>15</v>
      </c>
      <c r="H134" s="25">
        <f t="shared" si="58"/>
        <v>14</v>
      </c>
      <c r="I134" s="25">
        <f t="shared" si="58"/>
        <v>13</v>
      </c>
      <c r="J134" s="25">
        <f t="shared" si="58"/>
        <v>15</v>
      </c>
      <c r="K134" s="25">
        <f t="shared" si="58"/>
        <v>14</v>
      </c>
      <c r="L134" s="25">
        <f t="shared" si="58"/>
        <v>14</v>
      </c>
      <c r="M134" s="25">
        <f t="shared" si="58"/>
        <v>14</v>
      </c>
      <c r="N134" s="25">
        <f t="shared" si="58"/>
        <v>14</v>
      </c>
      <c r="O134" s="25">
        <f t="shared" si="58"/>
        <v>14</v>
      </c>
      <c r="P134" s="25">
        <f t="shared" si="58"/>
        <v>12</v>
      </c>
      <c r="Q134" s="25">
        <f t="shared" si="58"/>
        <v>12</v>
      </c>
      <c r="R134" s="25">
        <f t="shared" si="58"/>
        <v>12</v>
      </c>
      <c r="S134" s="25">
        <f t="shared" si="58"/>
        <v>11</v>
      </c>
      <c r="T134" s="25">
        <f t="shared" si="58"/>
        <v>11</v>
      </c>
      <c r="U134" s="44">
        <f t="shared" si="58"/>
        <v>11</v>
      </c>
      <c r="V134" s="44">
        <f t="shared" si="58"/>
        <v>11</v>
      </c>
      <c r="W134" s="70">
        <f t="shared" si="51"/>
        <v>11</v>
      </c>
      <c r="X134" s="87" t="s">
        <v>257</v>
      </c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</row>
    <row r="135" spans="1:62" ht="15">
      <c r="A135" s="4" t="s">
        <v>208</v>
      </c>
      <c r="B135" s="38" t="s">
        <v>35</v>
      </c>
      <c r="C135" s="34"/>
      <c r="D135" s="24">
        <f aca="true" t="shared" si="59" ref="D135:V135">+RANK(D23,D$15:D$61,0)</f>
        <v>25</v>
      </c>
      <c r="E135" s="25">
        <f t="shared" si="59"/>
        <v>26</v>
      </c>
      <c r="F135" s="25">
        <f t="shared" si="59"/>
        <v>25</v>
      </c>
      <c r="G135" s="25">
        <f t="shared" si="59"/>
        <v>24</v>
      </c>
      <c r="H135" s="25">
        <f t="shared" si="59"/>
        <v>25</v>
      </c>
      <c r="I135" s="25">
        <f t="shared" si="59"/>
        <v>19</v>
      </c>
      <c r="J135" s="25">
        <f t="shared" si="59"/>
        <v>23</v>
      </c>
      <c r="K135" s="25">
        <f t="shared" si="59"/>
        <v>25</v>
      </c>
      <c r="L135" s="25">
        <f t="shared" si="59"/>
        <v>25</v>
      </c>
      <c r="M135" s="25">
        <f t="shared" si="59"/>
        <v>25</v>
      </c>
      <c r="N135" s="25">
        <f t="shared" si="59"/>
        <v>23</v>
      </c>
      <c r="O135" s="25">
        <f t="shared" si="59"/>
        <v>23</v>
      </c>
      <c r="P135" s="25">
        <f t="shared" si="59"/>
        <v>21</v>
      </c>
      <c r="Q135" s="25">
        <f t="shared" si="59"/>
        <v>21</v>
      </c>
      <c r="R135" s="25">
        <f t="shared" si="59"/>
        <v>20</v>
      </c>
      <c r="S135" s="25">
        <f t="shared" si="59"/>
        <v>20</v>
      </c>
      <c r="T135" s="25">
        <f t="shared" si="59"/>
        <v>20</v>
      </c>
      <c r="U135" s="44">
        <f t="shared" si="59"/>
        <v>20</v>
      </c>
      <c r="V135" s="44">
        <f t="shared" si="59"/>
        <v>19</v>
      </c>
      <c r="W135" s="70">
        <f t="shared" si="51"/>
        <v>18</v>
      </c>
      <c r="X135" s="87" t="s">
        <v>258</v>
      </c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</row>
    <row r="136" spans="1:62" ht="15">
      <c r="A136" s="4" t="s">
        <v>209</v>
      </c>
      <c r="B136" s="38" t="s">
        <v>36</v>
      </c>
      <c r="C136" s="34"/>
      <c r="D136" s="24">
        <f aca="true" t="shared" si="60" ref="D136:V136">+RANK(D24,D$15:D$61,0)</f>
        <v>23</v>
      </c>
      <c r="E136" s="25">
        <f t="shared" si="60"/>
        <v>22</v>
      </c>
      <c r="F136" s="25">
        <f t="shared" si="60"/>
        <v>21</v>
      </c>
      <c r="G136" s="25">
        <f t="shared" si="60"/>
        <v>21</v>
      </c>
      <c r="H136" s="25">
        <f t="shared" si="60"/>
        <v>21</v>
      </c>
      <c r="I136" s="25">
        <f t="shared" si="60"/>
        <v>19</v>
      </c>
      <c r="J136" s="25">
        <f t="shared" si="60"/>
        <v>22</v>
      </c>
      <c r="K136" s="25">
        <f t="shared" si="60"/>
        <v>22</v>
      </c>
      <c r="L136" s="25">
        <f t="shared" si="60"/>
        <v>24</v>
      </c>
      <c r="M136" s="25">
        <f t="shared" si="60"/>
        <v>23</v>
      </c>
      <c r="N136" s="25">
        <f t="shared" si="60"/>
        <v>22</v>
      </c>
      <c r="O136" s="25">
        <f t="shared" si="60"/>
        <v>20</v>
      </c>
      <c r="P136" s="25">
        <f t="shared" si="60"/>
        <v>20</v>
      </c>
      <c r="Q136" s="25">
        <f t="shared" si="60"/>
        <v>19</v>
      </c>
      <c r="R136" s="25">
        <f t="shared" si="60"/>
        <v>19</v>
      </c>
      <c r="S136" s="25">
        <f t="shared" si="60"/>
        <v>19</v>
      </c>
      <c r="T136" s="25">
        <f t="shared" si="60"/>
        <v>19</v>
      </c>
      <c r="U136" s="44">
        <f t="shared" si="60"/>
        <v>19</v>
      </c>
      <c r="V136" s="44">
        <f t="shared" si="60"/>
        <v>19</v>
      </c>
      <c r="W136" s="70">
        <f t="shared" si="51"/>
        <v>18</v>
      </c>
      <c r="X136" s="88" t="s">
        <v>259</v>
      </c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</row>
    <row r="137" spans="1:62" ht="15">
      <c r="A137" s="4" t="s">
        <v>210</v>
      </c>
      <c r="B137" s="38" t="s">
        <v>37</v>
      </c>
      <c r="C137" s="34"/>
      <c r="D137" s="24">
        <f aca="true" t="shared" si="61" ref="D137:V137">+RANK(D25,D$15:D$61,0)</f>
        <v>16</v>
      </c>
      <c r="E137" s="25">
        <f t="shared" si="61"/>
        <v>17</v>
      </c>
      <c r="F137" s="25">
        <f t="shared" si="61"/>
        <v>17</v>
      </c>
      <c r="G137" s="25">
        <f t="shared" si="61"/>
        <v>17</v>
      </c>
      <c r="H137" s="25">
        <f t="shared" si="61"/>
        <v>15</v>
      </c>
      <c r="I137" s="25">
        <f t="shared" si="61"/>
        <v>10</v>
      </c>
      <c r="J137" s="25">
        <f t="shared" si="61"/>
        <v>10</v>
      </c>
      <c r="K137" s="25">
        <f t="shared" si="61"/>
        <v>10</v>
      </c>
      <c r="L137" s="25">
        <f t="shared" si="61"/>
        <v>10</v>
      </c>
      <c r="M137" s="25">
        <f t="shared" si="61"/>
        <v>8</v>
      </c>
      <c r="N137" s="25">
        <f t="shared" si="61"/>
        <v>8</v>
      </c>
      <c r="O137" s="25">
        <f t="shared" si="61"/>
        <v>7</v>
      </c>
      <c r="P137" s="25">
        <f t="shared" si="61"/>
        <v>6</v>
      </c>
      <c r="Q137" s="25">
        <f t="shared" si="61"/>
        <v>5</v>
      </c>
      <c r="R137" s="25">
        <f t="shared" si="61"/>
        <v>5</v>
      </c>
      <c r="S137" s="25">
        <f t="shared" si="61"/>
        <v>5</v>
      </c>
      <c r="T137" s="25">
        <f t="shared" si="61"/>
        <v>5</v>
      </c>
      <c r="U137" s="44">
        <f t="shared" si="61"/>
        <v>5</v>
      </c>
      <c r="V137" s="44">
        <f t="shared" si="61"/>
        <v>5</v>
      </c>
      <c r="W137" s="70">
        <f t="shared" si="51"/>
        <v>5</v>
      </c>
      <c r="X137" s="87" t="s">
        <v>260</v>
      </c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</row>
    <row r="138" spans="1:62" ht="15">
      <c r="A138" s="4" t="s">
        <v>211</v>
      </c>
      <c r="B138" s="38" t="s">
        <v>38</v>
      </c>
      <c r="C138" s="34"/>
      <c r="D138" s="24">
        <f aca="true" t="shared" si="62" ref="D138:V138">+RANK(D26,D$15:D$61,0)</f>
        <v>14</v>
      </c>
      <c r="E138" s="25">
        <f t="shared" si="62"/>
        <v>16</v>
      </c>
      <c r="F138" s="25">
        <f t="shared" si="62"/>
        <v>16</v>
      </c>
      <c r="G138" s="25">
        <f t="shared" si="62"/>
        <v>16</v>
      </c>
      <c r="H138" s="25">
        <f t="shared" si="62"/>
        <v>17</v>
      </c>
      <c r="I138" s="25">
        <f t="shared" si="62"/>
        <v>11</v>
      </c>
      <c r="J138" s="25">
        <f t="shared" si="62"/>
        <v>11</v>
      </c>
      <c r="K138" s="25">
        <f t="shared" si="62"/>
        <v>11</v>
      </c>
      <c r="L138" s="25">
        <f t="shared" si="62"/>
        <v>11</v>
      </c>
      <c r="M138" s="25">
        <f t="shared" si="62"/>
        <v>10</v>
      </c>
      <c r="N138" s="25">
        <f t="shared" si="62"/>
        <v>9</v>
      </c>
      <c r="O138" s="25">
        <f t="shared" si="62"/>
        <v>9</v>
      </c>
      <c r="P138" s="25">
        <f t="shared" si="62"/>
        <v>8</v>
      </c>
      <c r="Q138" s="25">
        <f t="shared" si="62"/>
        <v>8</v>
      </c>
      <c r="R138" s="25">
        <f t="shared" si="62"/>
        <v>7</v>
      </c>
      <c r="S138" s="25">
        <f t="shared" si="62"/>
        <v>6</v>
      </c>
      <c r="T138" s="25">
        <f t="shared" si="62"/>
        <v>6</v>
      </c>
      <c r="U138" s="44">
        <f t="shared" si="62"/>
        <v>6</v>
      </c>
      <c r="V138" s="44">
        <f t="shared" si="62"/>
        <v>6</v>
      </c>
      <c r="W138" s="70">
        <f t="shared" si="51"/>
        <v>6</v>
      </c>
      <c r="X138" s="87" t="s">
        <v>261</v>
      </c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</row>
    <row r="139" spans="1:62" ht="15">
      <c r="A139" s="4" t="s">
        <v>212</v>
      </c>
      <c r="B139" s="38" t="s">
        <v>39</v>
      </c>
      <c r="C139" s="34"/>
      <c r="D139" s="24">
        <f aca="true" t="shared" si="63" ref="D139:V139">+RANK(D27,D$15:D$61,0)</f>
        <v>1</v>
      </c>
      <c r="E139" s="25">
        <f t="shared" si="63"/>
        <v>1</v>
      </c>
      <c r="F139" s="25">
        <f t="shared" si="63"/>
        <v>1</v>
      </c>
      <c r="G139" s="25">
        <f t="shared" si="63"/>
        <v>1</v>
      </c>
      <c r="H139" s="25">
        <f t="shared" si="63"/>
        <v>1</v>
      </c>
      <c r="I139" s="25">
        <f t="shared" si="63"/>
        <v>2</v>
      </c>
      <c r="J139" s="25">
        <f t="shared" si="63"/>
        <v>1</v>
      </c>
      <c r="K139" s="25">
        <f t="shared" si="63"/>
        <v>1</v>
      </c>
      <c r="L139" s="25">
        <f t="shared" si="63"/>
        <v>1</v>
      </c>
      <c r="M139" s="25">
        <f t="shared" si="63"/>
        <v>1</v>
      </c>
      <c r="N139" s="25">
        <f t="shared" si="63"/>
        <v>1</v>
      </c>
      <c r="O139" s="25">
        <f t="shared" si="63"/>
        <v>1</v>
      </c>
      <c r="P139" s="25">
        <f t="shared" si="63"/>
        <v>1</v>
      </c>
      <c r="Q139" s="25">
        <f t="shared" si="63"/>
        <v>1</v>
      </c>
      <c r="R139" s="25">
        <f t="shared" si="63"/>
        <v>1</v>
      </c>
      <c r="S139" s="25">
        <f t="shared" si="63"/>
        <v>1</v>
      </c>
      <c r="T139" s="25">
        <f t="shared" si="63"/>
        <v>1</v>
      </c>
      <c r="U139" s="44">
        <f t="shared" si="63"/>
        <v>1</v>
      </c>
      <c r="V139" s="44">
        <f t="shared" si="63"/>
        <v>1</v>
      </c>
      <c r="W139" s="70">
        <f t="shared" si="51"/>
        <v>1</v>
      </c>
      <c r="X139" s="87" t="s">
        <v>262</v>
      </c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</row>
    <row r="140" spans="1:62" ht="15">
      <c r="A140" s="4" t="s">
        <v>213</v>
      </c>
      <c r="B140" s="38" t="s">
        <v>40</v>
      </c>
      <c r="C140" s="34"/>
      <c r="D140" s="24">
        <f aca="true" t="shared" si="64" ref="D140:V140">+RANK(D28,D$15:D$61,0)</f>
        <v>15</v>
      </c>
      <c r="E140" s="25">
        <f t="shared" si="64"/>
        <v>13</v>
      </c>
      <c r="F140" s="25">
        <f t="shared" si="64"/>
        <v>11</v>
      </c>
      <c r="G140" s="25">
        <f t="shared" si="64"/>
        <v>9</v>
      </c>
      <c r="H140" s="25">
        <f t="shared" si="64"/>
        <v>7</v>
      </c>
      <c r="I140" s="25">
        <f t="shared" si="64"/>
        <v>15</v>
      </c>
      <c r="J140" s="25">
        <f t="shared" si="64"/>
        <v>7</v>
      </c>
      <c r="K140" s="25">
        <f t="shared" si="64"/>
        <v>7</v>
      </c>
      <c r="L140" s="25">
        <f t="shared" si="64"/>
        <v>7</v>
      </c>
      <c r="M140" s="25">
        <f t="shared" si="64"/>
        <v>5</v>
      </c>
      <c r="N140" s="25">
        <f t="shared" si="64"/>
        <v>3</v>
      </c>
      <c r="O140" s="25">
        <f t="shared" si="64"/>
        <v>3</v>
      </c>
      <c r="P140" s="25">
        <f t="shared" si="64"/>
        <v>3</v>
      </c>
      <c r="Q140" s="25">
        <f t="shared" si="64"/>
        <v>3</v>
      </c>
      <c r="R140" s="25">
        <f t="shared" si="64"/>
        <v>3</v>
      </c>
      <c r="S140" s="25">
        <f t="shared" si="64"/>
        <v>3</v>
      </c>
      <c r="T140" s="25">
        <f t="shared" si="64"/>
        <v>3</v>
      </c>
      <c r="U140" s="44">
        <f t="shared" si="64"/>
        <v>3</v>
      </c>
      <c r="V140" s="44">
        <f t="shared" si="64"/>
        <v>2</v>
      </c>
      <c r="W140" s="70">
        <f t="shared" si="51"/>
        <v>2</v>
      </c>
      <c r="X140" s="87" t="s">
        <v>263</v>
      </c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</row>
    <row r="141" spans="1:62" ht="15">
      <c r="A141" s="4" t="s">
        <v>214</v>
      </c>
      <c r="B141" s="38" t="s">
        <v>41</v>
      </c>
      <c r="C141" s="34"/>
      <c r="D141" s="24">
        <f aca="true" t="shared" si="65" ref="D141:V141">+RANK(D29,D$15:D$61,0)</f>
        <v>7</v>
      </c>
      <c r="E141" s="25">
        <f t="shared" si="65"/>
        <v>7</v>
      </c>
      <c r="F141" s="25">
        <f t="shared" si="65"/>
        <v>7</v>
      </c>
      <c r="G141" s="25">
        <f t="shared" si="65"/>
        <v>7</v>
      </c>
      <c r="H141" s="25">
        <f t="shared" si="65"/>
        <v>8</v>
      </c>
      <c r="I141" s="25">
        <f t="shared" si="65"/>
        <v>7</v>
      </c>
      <c r="J141" s="25">
        <f t="shared" si="65"/>
        <v>9</v>
      </c>
      <c r="K141" s="25">
        <f t="shared" si="65"/>
        <v>9</v>
      </c>
      <c r="L141" s="25">
        <f t="shared" si="65"/>
        <v>9</v>
      </c>
      <c r="M141" s="25">
        <f t="shared" si="65"/>
        <v>11</v>
      </c>
      <c r="N141" s="25">
        <f t="shared" si="65"/>
        <v>12</v>
      </c>
      <c r="O141" s="25">
        <f t="shared" si="65"/>
        <v>13</v>
      </c>
      <c r="P141" s="25">
        <f t="shared" si="65"/>
        <v>14</v>
      </c>
      <c r="Q141" s="25">
        <f t="shared" si="65"/>
        <v>14</v>
      </c>
      <c r="R141" s="25">
        <f t="shared" si="65"/>
        <v>14</v>
      </c>
      <c r="S141" s="25">
        <f t="shared" si="65"/>
        <v>14</v>
      </c>
      <c r="T141" s="25">
        <f t="shared" si="65"/>
        <v>14</v>
      </c>
      <c r="U141" s="44">
        <f t="shared" si="65"/>
        <v>14</v>
      </c>
      <c r="V141" s="44">
        <f t="shared" si="65"/>
        <v>14</v>
      </c>
      <c r="W141" s="70">
        <f t="shared" si="51"/>
        <v>14</v>
      </c>
      <c r="X141" s="87" t="s">
        <v>264</v>
      </c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</row>
    <row r="142" spans="1:62" ht="15">
      <c r="A142" s="4" t="s">
        <v>215</v>
      </c>
      <c r="B142" s="38" t="s">
        <v>42</v>
      </c>
      <c r="C142" s="34"/>
      <c r="D142" s="24">
        <f aca="true" t="shared" si="66" ref="D142:V142">+RANK(D30,D$15:D$61,0)</f>
        <v>35</v>
      </c>
      <c r="E142" s="25">
        <f t="shared" si="66"/>
        <v>35</v>
      </c>
      <c r="F142" s="25">
        <f t="shared" si="66"/>
        <v>34</v>
      </c>
      <c r="G142" s="25">
        <f t="shared" si="66"/>
        <v>35</v>
      </c>
      <c r="H142" s="25">
        <f t="shared" si="66"/>
        <v>35</v>
      </c>
      <c r="I142" s="25">
        <f t="shared" si="66"/>
        <v>33</v>
      </c>
      <c r="J142" s="25">
        <f t="shared" si="66"/>
        <v>34</v>
      </c>
      <c r="K142" s="25">
        <f t="shared" si="66"/>
        <v>34</v>
      </c>
      <c r="L142" s="25">
        <f t="shared" si="66"/>
        <v>34</v>
      </c>
      <c r="M142" s="25">
        <f t="shared" si="66"/>
        <v>35</v>
      </c>
      <c r="N142" s="25">
        <f t="shared" si="66"/>
        <v>35</v>
      </c>
      <c r="O142" s="25">
        <f t="shared" si="66"/>
        <v>36</v>
      </c>
      <c r="P142" s="25">
        <f t="shared" si="66"/>
        <v>37</v>
      </c>
      <c r="Q142" s="25">
        <f t="shared" si="66"/>
        <v>38</v>
      </c>
      <c r="R142" s="25">
        <f t="shared" si="66"/>
        <v>38</v>
      </c>
      <c r="S142" s="25">
        <f t="shared" si="66"/>
        <v>38</v>
      </c>
      <c r="T142" s="25">
        <f t="shared" si="66"/>
        <v>38</v>
      </c>
      <c r="U142" s="44">
        <f t="shared" si="66"/>
        <v>38</v>
      </c>
      <c r="V142" s="44">
        <f t="shared" si="66"/>
        <v>37</v>
      </c>
      <c r="W142" s="70">
        <f t="shared" si="51"/>
        <v>37</v>
      </c>
      <c r="X142" s="87" t="s">
        <v>265</v>
      </c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</row>
    <row r="143" spans="1:62" ht="15">
      <c r="A143" s="4" t="s">
        <v>216</v>
      </c>
      <c r="B143" s="38" t="s">
        <v>43</v>
      </c>
      <c r="C143" s="34"/>
      <c r="D143" s="24">
        <f aca="true" t="shared" si="67" ref="D143:V143">+RANK(D31,D$15:D$61,0)</f>
        <v>34</v>
      </c>
      <c r="E143" s="25">
        <f t="shared" si="67"/>
        <v>34</v>
      </c>
      <c r="F143" s="25">
        <f t="shared" si="67"/>
        <v>36</v>
      </c>
      <c r="G143" s="25">
        <f t="shared" si="67"/>
        <v>36</v>
      </c>
      <c r="H143" s="25">
        <f t="shared" si="67"/>
        <v>36</v>
      </c>
      <c r="I143" s="25">
        <f t="shared" si="67"/>
        <v>36</v>
      </c>
      <c r="J143" s="25">
        <f t="shared" si="67"/>
        <v>36</v>
      </c>
      <c r="K143" s="25">
        <f t="shared" si="67"/>
        <v>37</v>
      </c>
      <c r="L143" s="25">
        <f t="shared" si="67"/>
        <v>36</v>
      </c>
      <c r="M143" s="25">
        <f t="shared" si="67"/>
        <v>36</v>
      </c>
      <c r="N143" s="25">
        <f t="shared" si="67"/>
        <v>36</v>
      </c>
      <c r="O143" s="25">
        <f t="shared" si="67"/>
        <v>37</v>
      </c>
      <c r="P143" s="25">
        <f t="shared" si="67"/>
        <v>35</v>
      </c>
      <c r="Q143" s="25">
        <f t="shared" si="67"/>
        <v>37</v>
      </c>
      <c r="R143" s="25">
        <f t="shared" si="67"/>
        <v>37</v>
      </c>
      <c r="S143" s="25">
        <f t="shared" si="67"/>
        <v>36</v>
      </c>
      <c r="T143" s="25">
        <f t="shared" si="67"/>
        <v>36</v>
      </c>
      <c r="U143" s="44">
        <f t="shared" si="67"/>
        <v>35</v>
      </c>
      <c r="V143" s="44">
        <f t="shared" si="67"/>
        <v>34</v>
      </c>
      <c r="W143" s="70">
        <f t="shared" si="51"/>
        <v>34</v>
      </c>
      <c r="X143" s="87" t="s">
        <v>266</v>
      </c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</row>
    <row r="144" spans="1:62" ht="15">
      <c r="A144" s="4" t="s">
        <v>217</v>
      </c>
      <c r="B144" s="38" t="s">
        <v>44</v>
      </c>
      <c r="C144" s="34"/>
      <c r="D144" s="24">
        <f aca="true" t="shared" si="68" ref="D144:V144">+RANK(D32,D$15:D$61,0)</f>
        <v>43</v>
      </c>
      <c r="E144" s="25">
        <f t="shared" si="68"/>
        <v>44</v>
      </c>
      <c r="F144" s="25">
        <f t="shared" si="68"/>
        <v>44</v>
      </c>
      <c r="G144" s="25">
        <f t="shared" si="68"/>
        <v>43</v>
      </c>
      <c r="H144" s="25">
        <f t="shared" si="68"/>
        <v>44</v>
      </c>
      <c r="I144" s="25">
        <f t="shared" si="68"/>
        <v>45</v>
      </c>
      <c r="J144" s="25">
        <f t="shared" si="68"/>
        <v>46</v>
      </c>
      <c r="K144" s="25">
        <f t="shared" si="68"/>
        <v>46</v>
      </c>
      <c r="L144" s="25">
        <f t="shared" si="68"/>
        <v>46</v>
      </c>
      <c r="M144" s="25">
        <f t="shared" si="68"/>
        <v>46</v>
      </c>
      <c r="N144" s="25">
        <f t="shared" si="68"/>
        <v>46</v>
      </c>
      <c r="O144" s="25">
        <f t="shared" si="68"/>
        <v>45</v>
      </c>
      <c r="P144" s="25">
        <f t="shared" si="68"/>
        <v>45</v>
      </c>
      <c r="Q144" s="25">
        <f t="shared" si="68"/>
        <v>45</v>
      </c>
      <c r="R144" s="25">
        <f t="shared" si="68"/>
        <v>45</v>
      </c>
      <c r="S144" s="25">
        <f t="shared" si="68"/>
        <v>44</v>
      </c>
      <c r="T144" s="25">
        <f t="shared" si="68"/>
        <v>43</v>
      </c>
      <c r="U144" s="44">
        <f t="shared" si="68"/>
        <v>43</v>
      </c>
      <c r="V144" s="44">
        <f t="shared" si="68"/>
        <v>43</v>
      </c>
      <c r="W144" s="70">
        <f t="shared" si="51"/>
        <v>43</v>
      </c>
      <c r="X144" s="87" t="s">
        <v>267</v>
      </c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</row>
    <row r="145" spans="1:62" ht="15">
      <c r="A145" s="4" t="s">
        <v>218</v>
      </c>
      <c r="B145" s="38" t="s">
        <v>45</v>
      </c>
      <c r="C145" s="34"/>
      <c r="D145" s="24">
        <f aca="true" t="shared" si="69" ref="D145:V145">+RANK(D33,D$15:D$61,0)</f>
        <v>44</v>
      </c>
      <c r="E145" s="25">
        <f t="shared" si="69"/>
        <v>43</v>
      </c>
      <c r="F145" s="25">
        <f t="shared" si="69"/>
        <v>43</v>
      </c>
      <c r="G145" s="25">
        <f t="shared" si="69"/>
        <v>43</v>
      </c>
      <c r="H145" s="25">
        <f t="shared" si="69"/>
        <v>43</v>
      </c>
      <c r="I145" s="25">
        <f t="shared" si="69"/>
        <v>40</v>
      </c>
      <c r="J145" s="25">
        <f t="shared" si="69"/>
        <v>44</v>
      </c>
      <c r="K145" s="25">
        <f t="shared" si="69"/>
        <v>43</v>
      </c>
      <c r="L145" s="25">
        <f t="shared" si="69"/>
        <v>44</v>
      </c>
      <c r="M145" s="25">
        <f t="shared" si="69"/>
        <v>45</v>
      </c>
      <c r="N145" s="25">
        <f t="shared" si="69"/>
        <v>45</v>
      </c>
      <c r="O145" s="25">
        <f t="shared" si="69"/>
        <v>44</v>
      </c>
      <c r="P145" s="25">
        <f t="shared" si="69"/>
        <v>44</v>
      </c>
      <c r="Q145" s="25">
        <f t="shared" si="69"/>
        <v>44</v>
      </c>
      <c r="R145" s="25">
        <f t="shared" si="69"/>
        <v>42</v>
      </c>
      <c r="S145" s="25">
        <f t="shared" si="69"/>
        <v>42</v>
      </c>
      <c r="T145" s="25">
        <f t="shared" si="69"/>
        <v>41</v>
      </c>
      <c r="U145" s="44">
        <f t="shared" si="69"/>
        <v>41</v>
      </c>
      <c r="V145" s="44">
        <f t="shared" si="69"/>
        <v>41</v>
      </c>
      <c r="W145" s="70">
        <f t="shared" si="51"/>
        <v>41</v>
      </c>
      <c r="X145" s="87" t="s">
        <v>268</v>
      </c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</row>
    <row r="146" spans="1:62" ht="15">
      <c r="A146" s="4" t="s">
        <v>219</v>
      </c>
      <c r="B146" s="38" t="s">
        <v>46</v>
      </c>
      <c r="C146" s="34"/>
      <c r="D146" s="24">
        <f aca="true" t="shared" si="70" ref="D146:V146">+RANK(D34,D$15:D$61,0)</f>
        <v>8</v>
      </c>
      <c r="E146" s="25">
        <f t="shared" si="70"/>
        <v>9</v>
      </c>
      <c r="F146" s="25">
        <f t="shared" si="70"/>
        <v>9</v>
      </c>
      <c r="G146" s="25">
        <f t="shared" si="70"/>
        <v>11</v>
      </c>
      <c r="H146" s="25">
        <f t="shared" si="70"/>
        <v>12</v>
      </c>
      <c r="I146" s="25">
        <f t="shared" si="70"/>
        <v>9</v>
      </c>
      <c r="J146" s="25">
        <f t="shared" si="70"/>
        <v>14</v>
      </c>
      <c r="K146" s="25">
        <f t="shared" si="70"/>
        <v>16</v>
      </c>
      <c r="L146" s="25">
        <f t="shared" si="70"/>
        <v>16</v>
      </c>
      <c r="M146" s="25">
        <f t="shared" si="70"/>
        <v>16</v>
      </c>
      <c r="N146" s="25">
        <f t="shared" si="70"/>
        <v>15</v>
      </c>
      <c r="O146" s="25">
        <f t="shared" si="70"/>
        <v>15</v>
      </c>
      <c r="P146" s="25">
        <f t="shared" si="70"/>
        <v>15</v>
      </c>
      <c r="Q146" s="25">
        <f t="shared" si="70"/>
        <v>16</v>
      </c>
      <c r="R146" s="25">
        <f t="shared" si="70"/>
        <v>16</v>
      </c>
      <c r="S146" s="25">
        <f t="shared" si="70"/>
        <v>16</v>
      </c>
      <c r="T146" s="25">
        <f t="shared" si="70"/>
        <v>16</v>
      </c>
      <c r="U146" s="44">
        <f t="shared" si="70"/>
        <v>16</v>
      </c>
      <c r="V146" s="44">
        <f t="shared" si="70"/>
        <v>16</v>
      </c>
      <c r="W146" s="70">
        <f t="shared" si="51"/>
        <v>16</v>
      </c>
      <c r="X146" s="88" t="s">
        <v>269</v>
      </c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</row>
    <row r="147" spans="1:62" ht="15">
      <c r="A147" s="4" t="s">
        <v>220</v>
      </c>
      <c r="B147" s="38" t="s">
        <v>47</v>
      </c>
      <c r="C147" s="34"/>
      <c r="D147" s="24">
        <f aca="true" t="shared" si="71" ref="D147:V147">+RANK(D35,D$15:D$61,0)</f>
        <v>21</v>
      </c>
      <c r="E147" s="25">
        <f t="shared" si="71"/>
        <v>21</v>
      </c>
      <c r="F147" s="25">
        <f t="shared" si="71"/>
        <v>22</v>
      </c>
      <c r="G147" s="25">
        <f t="shared" si="71"/>
        <v>23</v>
      </c>
      <c r="H147" s="25">
        <f t="shared" si="71"/>
        <v>24</v>
      </c>
      <c r="I147" s="25">
        <f t="shared" si="71"/>
        <v>22</v>
      </c>
      <c r="J147" s="25">
        <f t="shared" si="71"/>
        <v>24</v>
      </c>
      <c r="K147" s="25">
        <f t="shared" si="71"/>
        <v>24</v>
      </c>
      <c r="L147" s="25">
        <f t="shared" si="71"/>
        <v>22</v>
      </c>
      <c r="M147" s="25">
        <f t="shared" si="71"/>
        <v>20</v>
      </c>
      <c r="N147" s="25">
        <f t="shared" si="71"/>
        <v>18</v>
      </c>
      <c r="O147" s="25">
        <f t="shared" si="71"/>
        <v>18</v>
      </c>
      <c r="P147" s="25">
        <f t="shared" si="71"/>
        <v>18</v>
      </c>
      <c r="Q147" s="25">
        <f t="shared" si="71"/>
        <v>18</v>
      </c>
      <c r="R147" s="25">
        <f t="shared" si="71"/>
        <v>18</v>
      </c>
      <c r="S147" s="25">
        <f t="shared" si="71"/>
        <v>18</v>
      </c>
      <c r="T147" s="25">
        <f t="shared" si="71"/>
        <v>18</v>
      </c>
      <c r="U147" s="44">
        <f t="shared" si="71"/>
        <v>17</v>
      </c>
      <c r="V147" s="44">
        <f t="shared" si="71"/>
        <v>17</v>
      </c>
      <c r="W147" s="70">
        <f t="shared" si="51"/>
        <v>17</v>
      </c>
      <c r="X147" s="87" t="s">
        <v>270</v>
      </c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</row>
    <row r="148" spans="1:62" ht="15">
      <c r="A148" s="4" t="s">
        <v>221</v>
      </c>
      <c r="B148" s="38" t="s">
        <v>48</v>
      </c>
      <c r="C148" s="34"/>
      <c r="D148" s="24">
        <f aca="true" t="shared" si="72" ref="D148:V148">+RANK(D36,D$15:D$61,0)</f>
        <v>9</v>
      </c>
      <c r="E148" s="25">
        <f t="shared" si="72"/>
        <v>8</v>
      </c>
      <c r="F148" s="25">
        <f t="shared" si="72"/>
        <v>8</v>
      </c>
      <c r="G148" s="25">
        <f t="shared" si="72"/>
        <v>8</v>
      </c>
      <c r="H148" s="25">
        <f t="shared" si="72"/>
        <v>9</v>
      </c>
      <c r="I148" s="25">
        <f t="shared" si="72"/>
        <v>8</v>
      </c>
      <c r="J148" s="25">
        <f t="shared" si="72"/>
        <v>8</v>
      </c>
      <c r="K148" s="25">
        <f t="shared" si="72"/>
        <v>8</v>
      </c>
      <c r="L148" s="25">
        <f t="shared" si="72"/>
        <v>8</v>
      </c>
      <c r="M148" s="25">
        <f t="shared" si="72"/>
        <v>9</v>
      </c>
      <c r="N148" s="25">
        <f t="shared" si="72"/>
        <v>10</v>
      </c>
      <c r="O148" s="25">
        <f t="shared" si="72"/>
        <v>10</v>
      </c>
      <c r="P148" s="25">
        <f t="shared" si="72"/>
        <v>10</v>
      </c>
      <c r="Q148" s="25">
        <f t="shared" si="72"/>
        <v>10</v>
      </c>
      <c r="R148" s="25">
        <f t="shared" si="72"/>
        <v>10</v>
      </c>
      <c r="S148" s="25">
        <f t="shared" si="72"/>
        <v>10</v>
      </c>
      <c r="T148" s="25">
        <f t="shared" si="72"/>
        <v>10</v>
      </c>
      <c r="U148" s="44">
        <f t="shared" si="72"/>
        <v>10</v>
      </c>
      <c r="V148" s="44">
        <f t="shared" si="72"/>
        <v>10</v>
      </c>
      <c r="W148" s="70">
        <f t="shared" si="51"/>
        <v>10</v>
      </c>
      <c r="X148" s="87" t="s">
        <v>271</v>
      </c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</row>
    <row r="149" spans="1:62" ht="15">
      <c r="A149" s="4" t="s">
        <v>222</v>
      </c>
      <c r="B149" s="38" t="s">
        <v>49</v>
      </c>
      <c r="C149" s="34"/>
      <c r="D149" s="24">
        <f aca="true" t="shared" si="73" ref="D149:V149">+RANK(D37,D$15:D$61,0)</f>
        <v>6</v>
      </c>
      <c r="E149" s="25">
        <f t="shared" si="73"/>
        <v>5</v>
      </c>
      <c r="F149" s="25">
        <f t="shared" si="73"/>
        <v>5</v>
      </c>
      <c r="G149" s="25">
        <f t="shared" si="73"/>
        <v>5</v>
      </c>
      <c r="H149" s="25">
        <f t="shared" si="73"/>
        <v>5</v>
      </c>
      <c r="I149" s="25">
        <f t="shared" si="73"/>
        <v>3</v>
      </c>
      <c r="J149" s="25">
        <f t="shared" si="73"/>
        <v>5</v>
      </c>
      <c r="K149" s="25">
        <f t="shared" si="73"/>
        <v>5</v>
      </c>
      <c r="L149" s="25">
        <f t="shared" si="73"/>
        <v>4</v>
      </c>
      <c r="M149" s="25">
        <f t="shared" si="73"/>
        <v>4</v>
      </c>
      <c r="N149" s="25">
        <f t="shared" si="73"/>
        <v>4</v>
      </c>
      <c r="O149" s="25">
        <f t="shared" si="73"/>
        <v>4</v>
      </c>
      <c r="P149" s="25">
        <f t="shared" si="73"/>
        <v>4</v>
      </c>
      <c r="Q149" s="25">
        <f t="shared" si="73"/>
        <v>4</v>
      </c>
      <c r="R149" s="25">
        <f t="shared" si="73"/>
        <v>4</v>
      </c>
      <c r="S149" s="25">
        <f t="shared" si="73"/>
        <v>4</v>
      </c>
      <c r="T149" s="25">
        <f t="shared" si="73"/>
        <v>4</v>
      </c>
      <c r="U149" s="44">
        <f t="shared" si="73"/>
        <v>4</v>
      </c>
      <c r="V149" s="44">
        <f t="shared" si="73"/>
        <v>4</v>
      </c>
      <c r="W149" s="70">
        <f t="shared" si="51"/>
        <v>4</v>
      </c>
      <c r="X149" s="87" t="s">
        <v>272</v>
      </c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</row>
    <row r="150" spans="1:62" ht="15">
      <c r="A150" s="4" t="s">
        <v>223</v>
      </c>
      <c r="B150" s="38" t="s">
        <v>50</v>
      </c>
      <c r="C150" s="34"/>
      <c r="D150" s="24">
        <f aca="true" t="shared" si="74" ref="D150:V150">+RANK(D38,D$15:D$61,0)</f>
        <v>22</v>
      </c>
      <c r="E150" s="25">
        <f t="shared" si="74"/>
        <v>23</v>
      </c>
      <c r="F150" s="25">
        <f t="shared" si="74"/>
        <v>23</v>
      </c>
      <c r="G150" s="25">
        <f t="shared" si="74"/>
        <v>26</v>
      </c>
      <c r="H150" s="25">
        <f t="shared" si="74"/>
        <v>26</v>
      </c>
      <c r="I150" s="25">
        <f t="shared" si="74"/>
        <v>24</v>
      </c>
      <c r="J150" s="25">
        <f t="shared" si="74"/>
        <v>27</v>
      </c>
      <c r="K150" s="25">
        <f t="shared" si="74"/>
        <v>27</v>
      </c>
      <c r="L150" s="25">
        <f t="shared" si="74"/>
        <v>27</v>
      </c>
      <c r="M150" s="25">
        <f t="shared" si="74"/>
        <v>26</v>
      </c>
      <c r="N150" s="25">
        <f t="shared" si="74"/>
        <v>25</v>
      </c>
      <c r="O150" s="25">
        <f t="shared" si="74"/>
        <v>24</v>
      </c>
      <c r="P150" s="25">
        <f t="shared" si="74"/>
        <v>24</v>
      </c>
      <c r="Q150" s="25">
        <f t="shared" si="74"/>
        <v>24</v>
      </c>
      <c r="R150" s="25">
        <f t="shared" si="74"/>
        <v>24</v>
      </c>
      <c r="S150" s="25">
        <f t="shared" si="74"/>
        <v>23</v>
      </c>
      <c r="T150" s="25">
        <f t="shared" si="74"/>
        <v>23</v>
      </c>
      <c r="U150" s="44">
        <f t="shared" si="74"/>
        <v>22</v>
      </c>
      <c r="V150" s="44">
        <f t="shared" si="74"/>
        <v>22</v>
      </c>
      <c r="W150" s="70">
        <f t="shared" si="51"/>
        <v>22</v>
      </c>
      <c r="X150" s="87" t="s">
        <v>273</v>
      </c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</row>
    <row r="151" spans="1:62" ht="15">
      <c r="A151" s="4" t="s">
        <v>224</v>
      </c>
      <c r="B151" s="38" t="s">
        <v>51</v>
      </c>
      <c r="C151" s="34"/>
      <c r="D151" s="24">
        <f aca="true" t="shared" si="75" ref="D151:V151">+RANK(D39,D$15:D$61,0)</f>
        <v>41</v>
      </c>
      <c r="E151" s="25">
        <f t="shared" si="75"/>
        <v>42</v>
      </c>
      <c r="F151" s="25">
        <f t="shared" si="75"/>
        <v>41</v>
      </c>
      <c r="G151" s="25">
        <f t="shared" si="75"/>
        <v>41</v>
      </c>
      <c r="H151" s="25">
        <f t="shared" si="75"/>
        <v>41</v>
      </c>
      <c r="I151" s="25">
        <f t="shared" si="75"/>
        <v>38</v>
      </c>
      <c r="J151" s="25">
        <f t="shared" si="75"/>
        <v>43</v>
      </c>
      <c r="K151" s="25">
        <f t="shared" si="75"/>
        <v>42</v>
      </c>
      <c r="L151" s="25">
        <f t="shared" si="75"/>
        <v>43</v>
      </c>
      <c r="M151" s="25">
        <f t="shared" si="75"/>
        <v>40</v>
      </c>
      <c r="N151" s="25">
        <f t="shared" si="75"/>
        <v>40</v>
      </c>
      <c r="O151" s="25">
        <f t="shared" si="75"/>
        <v>39</v>
      </c>
      <c r="P151" s="25">
        <f t="shared" si="75"/>
        <v>39</v>
      </c>
      <c r="Q151" s="25">
        <f t="shared" si="75"/>
        <v>36</v>
      </c>
      <c r="R151" s="25">
        <f t="shared" si="75"/>
        <v>34</v>
      </c>
      <c r="S151" s="25">
        <f t="shared" si="75"/>
        <v>31</v>
      </c>
      <c r="T151" s="25">
        <f t="shared" si="75"/>
        <v>31</v>
      </c>
      <c r="U151" s="44">
        <f t="shared" si="75"/>
        <v>31</v>
      </c>
      <c r="V151" s="44">
        <f t="shared" si="75"/>
        <v>28</v>
      </c>
      <c r="W151" s="70">
        <f t="shared" si="51"/>
        <v>26</v>
      </c>
      <c r="X151" s="87" t="s">
        <v>274</v>
      </c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</row>
    <row r="152" spans="1:62" ht="15">
      <c r="A152" s="4" t="s">
        <v>225</v>
      </c>
      <c r="B152" s="38" t="s">
        <v>52</v>
      </c>
      <c r="C152" s="34"/>
      <c r="D152" s="24">
        <f aca="true" t="shared" si="76" ref="D152:V152">+RANK(D40,D$15:D$61,0)</f>
        <v>17</v>
      </c>
      <c r="E152" s="25">
        <f t="shared" si="76"/>
        <v>15</v>
      </c>
      <c r="F152" s="25">
        <f t="shared" si="76"/>
        <v>13</v>
      </c>
      <c r="G152" s="25">
        <f t="shared" si="76"/>
        <v>12</v>
      </c>
      <c r="H152" s="25">
        <f t="shared" si="76"/>
        <v>11</v>
      </c>
      <c r="I152" s="25">
        <f t="shared" si="76"/>
        <v>16</v>
      </c>
      <c r="J152" s="25">
        <f t="shared" si="76"/>
        <v>16</v>
      </c>
      <c r="K152" s="25">
        <f t="shared" si="76"/>
        <v>17</v>
      </c>
      <c r="L152" s="25">
        <f t="shared" si="76"/>
        <v>15</v>
      </c>
      <c r="M152" s="25">
        <f t="shared" si="76"/>
        <v>13</v>
      </c>
      <c r="N152" s="25">
        <f t="shared" si="76"/>
        <v>13</v>
      </c>
      <c r="O152" s="25">
        <f t="shared" si="76"/>
        <v>12</v>
      </c>
      <c r="P152" s="25">
        <f t="shared" si="76"/>
        <v>13</v>
      </c>
      <c r="Q152" s="25">
        <f t="shared" si="76"/>
        <v>13</v>
      </c>
      <c r="R152" s="25">
        <f t="shared" si="76"/>
        <v>13</v>
      </c>
      <c r="S152" s="25">
        <f t="shared" si="76"/>
        <v>13</v>
      </c>
      <c r="T152" s="25">
        <f t="shared" si="76"/>
        <v>13</v>
      </c>
      <c r="U152" s="44">
        <f t="shared" si="76"/>
        <v>13</v>
      </c>
      <c r="V152" s="44">
        <f t="shared" si="76"/>
        <v>13</v>
      </c>
      <c r="W152" s="70">
        <f t="shared" si="51"/>
        <v>13</v>
      </c>
      <c r="X152" s="87" t="s">
        <v>275</v>
      </c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</row>
    <row r="153" spans="1:62" ht="15">
      <c r="A153" s="4" t="s">
        <v>226</v>
      </c>
      <c r="B153" s="38" t="s">
        <v>53</v>
      </c>
      <c r="C153" s="34"/>
      <c r="D153" s="24">
        <f aca="true" t="shared" si="77" ref="D153:V153">+RANK(D41,D$15:D$61,0)</f>
        <v>2</v>
      </c>
      <c r="E153" s="25">
        <f t="shared" si="77"/>
        <v>2</v>
      </c>
      <c r="F153" s="25">
        <f t="shared" si="77"/>
        <v>2</v>
      </c>
      <c r="G153" s="25">
        <f t="shared" si="77"/>
        <v>2</v>
      </c>
      <c r="H153" s="25">
        <f t="shared" si="77"/>
        <v>2</v>
      </c>
      <c r="I153" s="25">
        <f t="shared" si="77"/>
        <v>5</v>
      </c>
      <c r="J153" s="25">
        <f t="shared" si="77"/>
        <v>3</v>
      </c>
      <c r="K153" s="25">
        <f t="shared" si="77"/>
        <v>3</v>
      </c>
      <c r="L153" s="25">
        <f t="shared" si="77"/>
        <v>2</v>
      </c>
      <c r="M153" s="25">
        <f t="shared" si="77"/>
        <v>2</v>
      </c>
      <c r="N153" s="25">
        <f t="shared" si="77"/>
        <v>2</v>
      </c>
      <c r="O153" s="25">
        <f t="shared" si="77"/>
        <v>2</v>
      </c>
      <c r="P153" s="25">
        <f t="shared" si="77"/>
        <v>2</v>
      </c>
      <c r="Q153" s="25">
        <f t="shared" si="77"/>
        <v>2</v>
      </c>
      <c r="R153" s="25">
        <f t="shared" si="77"/>
        <v>2</v>
      </c>
      <c r="S153" s="25">
        <f t="shared" si="77"/>
        <v>2</v>
      </c>
      <c r="T153" s="25">
        <f t="shared" si="77"/>
        <v>2</v>
      </c>
      <c r="U153" s="44">
        <f t="shared" si="77"/>
        <v>2</v>
      </c>
      <c r="V153" s="44">
        <f t="shared" si="77"/>
        <v>3</v>
      </c>
      <c r="W153" s="70">
        <f t="shared" si="51"/>
        <v>3</v>
      </c>
      <c r="X153" s="87" t="s">
        <v>276</v>
      </c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</row>
    <row r="154" spans="1:62" ht="15">
      <c r="A154" s="4" t="s">
        <v>227</v>
      </c>
      <c r="B154" s="38" t="s">
        <v>54</v>
      </c>
      <c r="C154" s="34"/>
      <c r="D154" s="24">
        <f aca="true" t="shared" si="78" ref="D154:V154">+RANK(D42,D$15:D$61,0)</f>
        <v>4</v>
      </c>
      <c r="E154" s="25">
        <f t="shared" si="78"/>
        <v>4</v>
      </c>
      <c r="F154" s="25">
        <f t="shared" si="78"/>
        <v>4</v>
      </c>
      <c r="G154" s="25">
        <f t="shared" si="78"/>
        <v>4</v>
      </c>
      <c r="H154" s="25">
        <f t="shared" si="78"/>
        <v>4</v>
      </c>
      <c r="I154" s="25">
        <f t="shared" si="78"/>
        <v>4</v>
      </c>
      <c r="J154" s="25">
        <f t="shared" si="78"/>
        <v>6</v>
      </c>
      <c r="K154" s="25">
        <f t="shared" si="78"/>
        <v>6</v>
      </c>
      <c r="L154" s="25">
        <f t="shared" si="78"/>
        <v>6</v>
      </c>
      <c r="M154" s="25">
        <f t="shared" si="78"/>
        <v>6</v>
      </c>
      <c r="N154" s="25">
        <f t="shared" si="78"/>
        <v>6</v>
      </c>
      <c r="O154" s="25">
        <f t="shared" si="78"/>
        <v>6</v>
      </c>
      <c r="P154" s="25">
        <f t="shared" si="78"/>
        <v>7</v>
      </c>
      <c r="Q154" s="25">
        <f t="shared" si="78"/>
        <v>7</v>
      </c>
      <c r="R154" s="25">
        <f t="shared" si="78"/>
        <v>8</v>
      </c>
      <c r="S154" s="25">
        <f t="shared" si="78"/>
        <v>8</v>
      </c>
      <c r="T154" s="25">
        <f t="shared" si="78"/>
        <v>8</v>
      </c>
      <c r="U154" s="44">
        <f t="shared" si="78"/>
        <v>8</v>
      </c>
      <c r="V154" s="44">
        <f t="shared" si="78"/>
        <v>7</v>
      </c>
      <c r="W154" s="70">
        <f t="shared" si="51"/>
        <v>7</v>
      </c>
      <c r="X154" s="87" t="s">
        <v>277</v>
      </c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</row>
    <row r="155" spans="1:62" ht="15">
      <c r="A155" s="4" t="s">
        <v>228</v>
      </c>
      <c r="B155" s="38" t="s">
        <v>55</v>
      </c>
      <c r="C155" s="34"/>
      <c r="D155" s="24">
        <f aca="true" t="shared" si="79" ref="D155:V155">+RANK(D43,D$15:D$61,0)</f>
        <v>46</v>
      </c>
      <c r="E155" s="25">
        <f t="shared" si="79"/>
        <v>45</v>
      </c>
      <c r="F155" s="25">
        <f t="shared" si="79"/>
        <v>45</v>
      </c>
      <c r="G155" s="25">
        <f t="shared" si="79"/>
        <v>45</v>
      </c>
      <c r="H155" s="25">
        <f t="shared" si="79"/>
        <v>45</v>
      </c>
      <c r="I155" s="25">
        <f t="shared" si="79"/>
        <v>43</v>
      </c>
      <c r="J155" s="25">
        <f t="shared" si="79"/>
        <v>45</v>
      </c>
      <c r="K155" s="25">
        <f t="shared" si="79"/>
        <v>45</v>
      </c>
      <c r="L155" s="25">
        <f t="shared" si="79"/>
        <v>45</v>
      </c>
      <c r="M155" s="25">
        <f t="shared" si="79"/>
        <v>41</v>
      </c>
      <c r="N155" s="25">
        <f t="shared" si="79"/>
        <v>38</v>
      </c>
      <c r="O155" s="25">
        <f t="shared" si="79"/>
        <v>34</v>
      </c>
      <c r="P155" s="25">
        <f t="shared" si="79"/>
        <v>33</v>
      </c>
      <c r="Q155" s="25">
        <f t="shared" si="79"/>
        <v>30</v>
      </c>
      <c r="R155" s="25">
        <f t="shared" si="79"/>
        <v>30</v>
      </c>
      <c r="S155" s="25">
        <f t="shared" si="79"/>
        <v>29</v>
      </c>
      <c r="T155" s="25">
        <f t="shared" si="79"/>
        <v>29</v>
      </c>
      <c r="U155" s="44">
        <f t="shared" si="79"/>
        <v>29</v>
      </c>
      <c r="V155" s="44">
        <f t="shared" si="79"/>
        <v>29</v>
      </c>
      <c r="W155" s="70">
        <f t="shared" si="51"/>
        <v>30</v>
      </c>
      <c r="X155" s="87" t="s">
        <v>278</v>
      </c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</row>
    <row r="156" spans="1:62" ht="15">
      <c r="A156" s="4" t="s">
        <v>229</v>
      </c>
      <c r="B156" s="38" t="s">
        <v>56</v>
      </c>
      <c r="C156" s="34"/>
      <c r="D156" s="24">
        <f aca="true" t="shared" si="80" ref="D156:V156">+RANK(D44,D$15:D$61,0)</f>
        <v>33</v>
      </c>
      <c r="E156" s="25">
        <f t="shared" si="80"/>
        <v>33</v>
      </c>
      <c r="F156" s="25">
        <f t="shared" si="80"/>
        <v>33</v>
      </c>
      <c r="G156" s="25">
        <f t="shared" si="80"/>
        <v>33</v>
      </c>
      <c r="H156" s="25">
        <f t="shared" si="80"/>
        <v>33</v>
      </c>
      <c r="I156" s="25">
        <f t="shared" si="80"/>
        <v>34</v>
      </c>
      <c r="J156" s="25">
        <f t="shared" si="80"/>
        <v>35</v>
      </c>
      <c r="K156" s="25">
        <f t="shared" si="80"/>
        <v>35</v>
      </c>
      <c r="L156" s="25">
        <f t="shared" si="80"/>
        <v>35</v>
      </c>
      <c r="M156" s="25">
        <f t="shared" si="80"/>
        <v>34</v>
      </c>
      <c r="N156" s="25">
        <f t="shared" si="80"/>
        <v>34</v>
      </c>
      <c r="O156" s="25">
        <f t="shared" si="80"/>
        <v>35</v>
      </c>
      <c r="P156" s="25">
        <f t="shared" si="80"/>
        <v>38</v>
      </c>
      <c r="Q156" s="25">
        <f t="shared" si="80"/>
        <v>39</v>
      </c>
      <c r="R156" s="25">
        <f t="shared" si="80"/>
        <v>39</v>
      </c>
      <c r="S156" s="25">
        <f t="shared" si="80"/>
        <v>39</v>
      </c>
      <c r="T156" s="25">
        <f t="shared" si="80"/>
        <v>39</v>
      </c>
      <c r="U156" s="44">
        <f t="shared" si="80"/>
        <v>39</v>
      </c>
      <c r="V156" s="44">
        <f t="shared" si="80"/>
        <v>39</v>
      </c>
      <c r="W156" s="70">
        <f t="shared" si="51"/>
        <v>40</v>
      </c>
      <c r="X156" s="88" t="s">
        <v>279</v>
      </c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</row>
    <row r="157" spans="1:62" ht="15">
      <c r="A157" s="4" t="s">
        <v>230</v>
      </c>
      <c r="B157" s="38" t="s">
        <v>57</v>
      </c>
      <c r="C157" s="34"/>
      <c r="D157" s="24">
        <f aca="true" t="shared" si="81" ref="D157:V157">+RANK(D45,D$15:D$61,0)</f>
        <v>47</v>
      </c>
      <c r="E157" s="25">
        <f t="shared" si="81"/>
        <v>47</v>
      </c>
      <c r="F157" s="25">
        <f t="shared" si="81"/>
        <v>47</v>
      </c>
      <c r="G157" s="25">
        <f t="shared" si="81"/>
        <v>47</v>
      </c>
      <c r="H157" s="25">
        <f t="shared" si="81"/>
        <v>47</v>
      </c>
      <c r="I157" s="25">
        <f t="shared" si="81"/>
        <v>46</v>
      </c>
      <c r="J157" s="25">
        <f t="shared" si="81"/>
        <v>47</v>
      </c>
      <c r="K157" s="25">
        <f t="shared" si="81"/>
        <v>47</v>
      </c>
      <c r="L157" s="25">
        <f t="shared" si="81"/>
        <v>47</v>
      </c>
      <c r="M157" s="25">
        <f t="shared" si="81"/>
        <v>47</v>
      </c>
      <c r="N157" s="25">
        <f t="shared" si="81"/>
        <v>47</v>
      </c>
      <c r="O157" s="25">
        <f t="shared" si="81"/>
        <v>47</v>
      </c>
      <c r="P157" s="25">
        <f t="shared" si="81"/>
        <v>47</v>
      </c>
      <c r="Q157" s="25">
        <f t="shared" si="81"/>
        <v>47</v>
      </c>
      <c r="R157" s="25">
        <f t="shared" si="81"/>
        <v>47</v>
      </c>
      <c r="S157" s="25">
        <f t="shared" si="81"/>
        <v>47</v>
      </c>
      <c r="T157" s="25">
        <f t="shared" si="81"/>
        <v>47</v>
      </c>
      <c r="U157" s="44">
        <f t="shared" si="81"/>
        <v>47</v>
      </c>
      <c r="V157" s="44">
        <f t="shared" si="81"/>
        <v>47</v>
      </c>
      <c r="W157" s="70">
        <f t="shared" si="51"/>
        <v>47</v>
      </c>
      <c r="X157" s="87" t="s">
        <v>280</v>
      </c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</row>
    <row r="158" spans="1:62" ht="15">
      <c r="A158" s="4" t="s">
        <v>231</v>
      </c>
      <c r="B158" s="38" t="s">
        <v>58</v>
      </c>
      <c r="C158" s="34"/>
      <c r="D158" s="24">
        <f aca="true" t="shared" si="82" ref="D158:V158">+RANK(D46,D$15:D$61,0)</f>
        <v>36</v>
      </c>
      <c r="E158" s="25">
        <f t="shared" si="82"/>
        <v>36</v>
      </c>
      <c r="F158" s="25">
        <f t="shared" si="82"/>
        <v>37</v>
      </c>
      <c r="G158" s="25">
        <f t="shared" si="82"/>
        <v>38</v>
      </c>
      <c r="H158" s="25">
        <f t="shared" si="82"/>
        <v>37</v>
      </c>
      <c r="I158" s="25">
        <f t="shared" si="82"/>
        <v>39</v>
      </c>
      <c r="J158" s="25">
        <f t="shared" si="82"/>
        <v>40</v>
      </c>
      <c r="K158" s="25">
        <f t="shared" si="82"/>
        <v>39</v>
      </c>
      <c r="L158" s="25">
        <f t="shared" si="82"/>
        <v>39</v>
      </c>
      <c r="M158" s="25">
        <f t="shared" si="82"/>
        <v>42</v>
      </c>
      <c r="N158" s="25">
        <f t="shared" si="82"/>
        <v>44</v>
      </c>
      <c r="O158" s="25">
        <f t="shared" si="82"/>
        <v>46</v>
      </c>
      <c r="P158" s="25">
        <f t="shared" si="82"/>
        <v>46</v>
      </c>
      <c r="Q158" s="25">
        <f t="shared" si="82"/>
        <v>46</v>
      </c>
      <c r="R158" s="25">
        <f t="shared" si="82"/>
        <v>46</v>
      </c>
      <c r="S158" s="25">
        <f t="shared" si="82"/>
        <v>46</v>
      </c>
      <c r="T158" s="25">
        <f t="shared" si="82"/>
        <v>46</v>
      </c>
      <c r="U158" s="44">
        <f t="shared" si="82"/>
        <v>46</v>
      </c>
      <c r="V158" s="44">
        <f t="shared" si="82"/>
        <v>46</v>
      </c>
      <c r="W158" s="70">
        <f t="shared" si="51"/>
        <v>46</v>
      </c>
      <c r="X158" s="87" t="s">
        <v>281</v>
      </c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</row>
    <row r="159" spans="1:62" ht="15">
      <c r="A159" s="4" t="s">
        <v>232</v>
      </c>
      <c r="B159" s="38" t="s">
        <v>59</v>
      </c>
      <c r="C159" s="34"/>
      <c r="D159" s="24">
        <f aca="true" t="shared" si="83" ref="D159:V159">+RANK(D47,D$15:D$61,0)</f>
        <v>19</v>
      </c>
      <c r="E159" s="25">
        <f t="shared" si="83"/>
        <v>19</v>
      </c>
      <c r="F159" s="25">
        <f t="shared" si="83"/>
        <v>19</v>
      </c>
      <c r="G159" s="25">
        <f t="shared" si="83"/>
        <v>19</v>
      </c>
      <c r="H159" s="25">
        <f t="shared" si="83"/>
        <v>20</v>
      </c>
      <c r="I159" s="25">
        <f t="shared" si="83"/>
        <v>17</v>
      </c>
      <c r="J159" s="25">
        <f t="shared" si="83"/>
        <v>20</v>
      </c>
      <c r="K159" s="25">
        <f t="shared" si="83"/>
        <v>21</v>
      </c>
      <c r="L159" s="25">
        <f t="shared" si="83"/>
        <v>21</v>
      </c>
      <c r="M159" s="25">
        <f t="shared" si="83"/>
        <v>21</v>
      </c>
      <c r="N159" s="25">
        <f t="shared" si="83"/>
        <v>20</v>
      </c>
      <c r="O159" s="25">
        <f t="shared" si="83"/>
        <v>19</v>
      </c>
      <c r="P159" s="25">
        <f t="shared" si="83"/>
        <v>19</v>
      </c>
      <c r="Q159" s="25">
        <f t="shared" si="83"/>
        <v>20</v>
      </c>
      <c r="R159" s="25">
        <f t="shared" si="83"/>
        <v>21</v>
      </c>
      <c r="S159" s="25">
        <f t="shared" si="83"/>
        <v>21</v>
      </c>
      <c r="T159" s="25">
        <f t="shared" si="83"/>
        <v>21</v>
      </c>
      <c r="U159" s="44">
        <f t="shared" si="83"/>
        <v>21</v>
      </c>
      <c r="V159" s="44">
        <f t="shared" si="83"/>
        <v>21</v>
      </c>
      <c r="W159" s="70">
        <f t="shared" si="51"/>
        <v>21</v>
      </c>
      <c r="X159" s="87" t="s">
        <v>282</v>
      </c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</row>
    <row r="160" spans="1:62" ht="15">
      <c r="A160" s="4" t="s">
        <v>233</v>
      </c>
      <c r="B160" s="38" t="s">
        <v>60</v>
      </c>
      <c r="C160" s="34"/>
      <c r="D160" s="24">
        <f aca="true" t="shared" si="84" ref="D160:V160">+RANK(D48,D$15:D$61,0)</f>
        <v>10</v>
      </c>
      <c r="E160" s="25">
        <f t="shared" si="84"/>
        <v>10</v>
      </c>
      <c r="F160" s="25">
        <f t="shared" si="84"/>
        <v>10</v>
      </c>
      <c r="G160" s="25">
        <f t="shared" si="84"/>
        <v>10</v>
      </c>
      <c r="H160" s="25">
        <f t="shared" si="84"/>
        <v>10</v>
      </c>
      <c r="I160" s="25">
        <f t="shared" si="84"/>
        <v>14</v>
      </c>
      <c r="J160" s="25">
        <f t="shared" si="84"/>
        <v>12</v>
      </c>
      <c r="K160" s="25">
        <f t="shared" si="84"/>
        <v>12</v>
      </c>
      <c r="L160" s="25">
        <f t="shared" si="84"/>
        <v>12</v>
      </c>
      <c r="M160" s="25">
        <f t="shared" si="84"/>
        <v>12</v>
      </c>
      <c r="N160" s="25">
        <f t="shared" si="84"/>
        <v>11</v>
      </c>
      <c r="O160" s="25">
        <f t="shared" si="84"/>
        <v>11</v>
      </c>
      <c r="P160" s="25">
        <f t="shared" si="84"/>
        <v>11</v>
      </c>
      <c r="Q160" s="25">
        <f t="shared" si="84"/>
        <v>11</v>
      </c>
      <c r="R160" s="25">
        <f t="shared" si="84"/>
        <v>11</v>
      </c>
      <c r="S160" s="25">
        <f t="shared" si="84"/>
        <v>12</v>
      </c>
      <c r="T160" s="25">
        <f t="shared" si="84"/>
        <v>12</v>
      </c>
      <c r="U160" s="44">
        <f t="shared" si="84"/>
        <v>12</v>
      </c>
      <c r="V160" s="44">
        <f t="shared" si="84"/>
        <v>12</v>
      </c>
      <c r="W160" s="70">
        <f t="shared" si="51"/>
        <v>12</v>
      </c>
      <c r="X160" s="87" t="s">
        <v>283</v>
      </c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</row>
    <row r="161" spans="1:62" ht="15">
      <c r="A161" s="4" t="s">
        <v>234</v>
      </c>
      <c r="B161" s="38" t="s">
        <v>61</v>
      </c>
      <c r="C161" s="34"/>
      <c r="D161" s="24">
        <f aca="true" t="shared" si="85" ref="D161:V161">+RANK(D49,D$15:D$61,0)</f>
        <v>26</v>
      </c>
      <c r="E161" s="25">
        <f t="shared" si="85"/>
        <v>25</v>
      </c>
      <c r="F161" s="25">
        <f t="shared" si="85"/>
        <v>27</v>
      </c>
      <c r="G161" s="25">
        <f t="shared" si="85"/>
        <v>25</v>
      </c>
      <c r="H161" s="25">
        <f t="shared" si="85"/>
        <v>22</v>
      </c>
      <c r="I161" s="25">
        <f t="shared" si="85"/>
        <v>26</v>
      </c>
      <c r="J161" s="25">
        <f t="shared" si="85"/>
        <v>25</v>
      </c>
      <c r="K161" s="25">
        <f t="shared" si="85"/>
        <v>23</v>
      </c>
      <c r="L161" s="25">
        <f t="shared" si="85"/>
        <v>23</v>
      </c>
      <c r="M161" s="25">
        <f t="shared" si="85"/>
        <v>24</v>
      </c>
      <c r="N161" s="25">
        <f t="shared" si="85"/>
        <v>26</v>
      </c>
      <c r="O161" s="25">
        <f t="shared" si="85"/>
        <v>26</v>
      </c>
      <c r="P161" s="25">
        <f t="shared" si="85"/>
        <v>26</v>
      </c>
      <c r="Q161" s="25">
        <f t="shared" si="85"/>
        <v>25</v>
      </c>
      <c r="R161" s="25">
        <f t="shared" si="85"/>
        <v>25</v>
      </c>
      <c r="S161" s="25">
        <f t="shared" si="85"/>
        <v>25</v>
      </c>
      <c r="T161" s="25">
        <f t="shared" si="85"/>
        <v>25</v>
      </c>
      <c r="U161" s="44">
        <f t="shared" si="85"/>
        <v>25</v>
      </c>
      <c r="V161" s="44">
        <f t="shared" si="85"/>
        <v>25</v>
      </c>
      <c r="W161" s="70">
        <f t="shared" si="51"/>
        <v>25</v>
      </c>
      <c r="X161" s="87" t="s">
        <v>284</v>
      </c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</row>
    <row r="162" spans="1:62" ht="15">
      <c r="A162" s="4" t="s">
        <v>235</v>
      </c>
      <c r="B162" s="38" t="s">
        <v>62</v>
      </c>
      <c r="C162" s="34"/>
      <c r="D162" s="24">
        <f aca="true" t="shared" si="86" ref="D162:V162">+RANK(D50,D$15:D$61,0)</f>
        <v>40</v>
      </c>
      <c r="E162" s="25">
        <f t="shared" si="86"/>
        <v>39</v>
      </c>
      <c r="F162" s="25">
        <f t="shared" si="86"/>
        <v>40</v>
      </c>
      <c r="G162" s="25">
        <f t="shared" si="86"/>
        <v>39</v>
      </c>
      <c r="H162" s="25">
        <f t="shared" si="86"/>
        <v>39</v>
      </c>
      <c r="I162" s="25">
        <f t="shared" si="86"/>
        <v>41</v>
      </c>
      <c r="J162" s="25">
        <f t="shared" si="86"/>
        <v>41</v>
      </c>
      <c r="K162" s="25">
        <f t="shared" si="86"/>
        <v>41</v>
      </c>
      <c r="L162" s="25">
        <f t="shared" si="86"/>
        <v>42</v>
      </c>
      <c r="M162" s="25">
        <f t="shared" si="86"/>
        <v>43</v>
      </c>
      <c r="N162" s="25">
        <f t="shared" si="86"/>
        <v>42</v>
      </c>
      <c r="O162" s="25">
        <f t="shared" si="86"/>
        <v>43</v>
      </c>
      <c r="P162" s="25">
        <f t="shared" si="86"/>
        <v>43</v>
      </c>
      <c r="Q162" s="25">
        <f t="shared" si="86"/>
        <v>43</v>
      </c>
      <c r="R162" s="25">
        <f t="shared" si="86"/>
        <v>43</v>
      </c>
      <c r="S162" s="25">
        <f t="shared" si="86"/>
        <v>43</v>
      </c>
      <c r="T162" s="25">
        <f t="shared" si="86"/>
        <v>44</v>
      </c>
      <c r="U162" s="44">
        <f t="shared" si="86"/>
        <v>44</v>
      </c>
      <c r="V162" s="44">
        <f t="shared" si="86"/>
        <v>44</v>
      </c>
      <c r="W162" s="70">
        <f t="shared" si="51"/>
        <v>44</v>
      </c>
      <c r="X162" s="87" t="s">
        <v>285</v>
      </c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</row>
    <row r="163" spans="1:62" ht="15">
      <c r="A163" s="4" t="s">
        <v>236</v>
      </c>
      <c r="B163" s="38" t="s">
        <v>63</v>
      </c>
      <c r="C163" s="34"/>
      <c r="D163" s="24">
        <f aca="true" t="shared" si="87" ref="D163:V163">+RANK(D51,D$15:D$61,0)</f>
        <v>37</v>
      </c>
      <c r="E163" s="25">
        <f t="shared" si="87"/>
        <v>37</v>
      </c>
      <c r="F163" s="25">
        <f t="shared" si="87"/>
        <v>38</v>
      </c>
      <c r="G163" s="25">
        <f t="shared" si="87"/>
        <v>37</v>
      </c>
      <c r="H163" s="25">
        <f t="shared" si="87"/>
        <v>38</v>
      </c>
      <c r="I163" s="25">
        <f t="shared" si="87"/>
        <v>37</v>
      </c>
      <c r="J163" s="25">
        <f t="shared" si="87"/>
        <v>37</v>
      </c>
      <c r="K163" s="25">
        <f t="shared" si="87"/>
        <v>38</v>
      </c>
      <c r="L163" s="25">
        <f t="shared" si="87"/>
        <v>38</v>
      </c>
      <c r="M163" s="25">
        <f t="shared" si="87"/>
        <v>38</v>
      </c>
      <c r="N163" s="25">
        <f t="shared" si="87"/>
        <v>39</v>
      </c>
      <c r="O163" s="25">
        <f t="shared" si="87"/>
        <v>40</v>
      </c>
      <c r="P163" s="25">
        <f t="shared" si="87"/>
        <v>40</v>
      </c>
      <c r="Q163" s="25">
        <f t="shared" si="87"/>
        <v>40</v>
      </c>
      <c r="R163" s="25">
        <f t="shared" si="87"/>
        <v>40</v>
      </c>
      <c r="S163" s="25">
        <f t="shared" si="87"/>
        <v>40</v>
      </c>
      <c r="T163" s="25">
        <f t="shared" si="87"/>
        <v>40</v>
      </c>
      <c r="U163" s="44">
        <f t="shared" si="87"/>
        <v>40</v>
      </c>
      <c r="V163" s="44">
        <f t="shared" si="87"/>
        <v>40</v>
      </c>
      <c r="W163" s="70">
        <f t="shared" si="51"/>
        <v>39</v>
      </c>
      <c r="X163" s="87" t="s">
        <v>286</v>
      </c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</row>
    <row r="164" spans="1:62" ht="15">
      <c r="A164" s="4" t="s">
        <v>237</v>
      </c>
      <c r="B164" s="38" t="s">
        <v>64</v>
      </c>
      <c r="C164" s="34"/>
      <c r="D164" s="24">
        <f aca="true" t="shared" si="88" ref="D164:V164">+RANK(D52,D$15:D$61,0)</f>
        <v>24</v>
      </c>
      <c r="E164" s="25">
        <f t="shared" si="88"/>
        <v>24</v>
      </c>
      <c r="F164" s="25">
        <f t="shared" si="88"/>
        <v>25</v>
      </c>
      <c r="G164" s="25">
        <f t="shared" si="88"/>
        <v>27</v>
      </c>
      <c r="H164" s="25">
        <f t="shared" si="88"/>
        <v>27</v>
      </c>
      <c r="I164" s="25">
        <f t="shared" si="88"/>
        <v>25</v>
      </c>
      <c r="J164" s="25">
        <f t="shared" si="88"/>
        <v>26</v>
      </c>
      <c r="K164" s="25">
        <f t="shared" si="88"/>
        <v>26</v>
      </c>
      <c r="L164" s="25">
        <f t="shared" si="88"/>
        <v>26</v>
      </c>
      <c r="M164" s="25">
        <f t="shared" si="88"/>
        <v>27</v>
      </c>
      <c r="N164" s="25">
        <f t="shared" si="88"/>
        <v>28</v>
      </c>
      <c r="O164" s="25">
        <f t="shared" si="88"/>
        <v>28</v>
      </c>
      <c r="P164" s="25">
        <f t="shared" si="88"/>
        <v>28</v>
      </c>
      <c r="Q164" s="25">
        <f t="shared" si="88"/>
        <v>27</v>
      </c>
      <c r="R164" s="25">
        <f t="shared" si="88"/>
        <v>27</v>
      </c>
      <c r="S164" s="25">
        <f t="shared" si="88"/>
        <v>27</v>
      </c>
      <c r="T164" s="25">
        <f t="shared" si="88"/>
        <v>27</v>
      </c>
      <c r="U164" s="44">
        <f t="shared" si="88"/>
        <v>27</v>
      </c>
      <c r="V164" s="44">
        <f t="shared" si="88"/>
        <v>26</v>
      </c>
      <c r="W164" s="70">
        <f t="shared" si="51"/>
        <v>26</v>
      </c>
      <c r="X164" s="87" t="s">
        <v>287</v>
      </c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</row>
    <row r="165" spans="1:62" ht="15">
      <c r="A165" s="4" t="s">
        <v>238</v>
      </c>
      <c r="B165" s="38" t="s">
        <v>65</v>
      </c>
      <c r="C165" s="34"/>
      <c r="D165" s="24">
        <f aca="true" t="shared" si="89" ref="D165:V165">+RANK(D53,D$15:D$61,0)</f>
        <v>39</v>
      </c>
      <c r="E165" s="25">
        <f t="shared" si="89"/>
        <v>40</v>
      </c>
      <c r="F165" s="25">
        <f t="shared" si="89"/>
        <v>39</v>
      </c>
      <c r="G165" s="25">
        <f t="shared" si="89"/>
        <v>40</v>
      </c>
      <c r="H165" s="25">
        <f t="shared" si="89"/>
        <v>40</v>
      </c>
      <c r="I165" s="25">
        <f t="shared" si="89"/>
        <v>44</v>
      </c>
      <c r="J165" s="25">
        <f t="shared" si="89"/>
        <v>42</v>
      </c>
      <c r="K165" s="25">
        <f t="shared" si="89"/>
        <v>40</v>
      </c>
      <c r="L165" s="25">
        <f t="shared" si="89"/>
        <v>41</v>
      </c>
      <c r="M165" s="25">
        <f t="shared" si="89"/>
        <v>44</v>
      </c>
      <c r="N165" s="25">
        <f t="shared" si="89"/>
        <v>43</v>
      </c>
      <c r="O165" s="25">
        <f t="shared" si="89"/>
        <v>42</v>
      </c>
      <c r="P165" s="25">
        <f t="shared" si="89"/>
        <v>42</v>
      </c>
      <c r="Q165" s="25">
        <f t="shared" si="89"/>
        <v>42</v>
      </c>
      <c r="R165" s="25">
        <f t="shared" si="89"/>
        <v>44</v>
      </c>
      <c r="S165" s="25">
        <f t="shared" si="89"/>
        <v>45</v>
      </c>
      <c r="T165" s="25">
        <f t="shared" si="89"/>
        <v>45</v>
      </c>
      <c r="U165" s="44">
        <f t="shared" si="89"/>
        <v>45</v>
      </c>
      <c r="V165" s="44">
        <f t="shared" si="89"/>
        <v>45</v>
      </c>
      <c r="W165" s="70">
        <f t="shared" si="51"/>
        <v>45</v>
      </c>
      <c r="X165" s="87" t="s">
        <v>288</v>
      </c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</row>
    <row r="166" spans="1:62" ht="15">
      <c r="A166" s="76" t="s">
        <v>239</v>
      </c>
      <c r="B166" s="77" t="s">
        <v>66</v>
      </c>
      <c r="C166" s="78"/>
      <c r="D166" s="79">
        <f aca="true" t="shared" si="90" ref="D166:V166">+RANK(D54,D$15:D$61,0)</f>
        <v>5</v>
      </c>
      <c r="E166" s="80">
        <f t="shared" si="90"/>
        <v>6</v>
      </c>
      <c r="F166" s="80">
        <f t="shared" si="90"/>
        <v>6</v>
      </c>
      <c r="G166" s="80">
        <f t="shared" si="90"/>
        <v>6</v>
      </c>
      <c r="H166" s="80">
        <f t="shared" si="90"/>
        <v>6</v>
      </c>
      <c r="I166" s="80">
        <f t="shared" si="90"/>
        <v>6</v>
      </c>
      <c r="J166" s="80">
        <f t="shared" si="90"/>
        <v>4</v>
      </c>
      <c r="K166" s="80">
        <f t="shared" si="90"/>
        <v>4</v>
      </c>
      <c r="L166" s="80">
        <f t="shared" si="90"/>
        <v>5</v>
      </c>
      <c r="M166" s="80">
        <f t="shared" si="90"/>
        <v>7</v>
      </c>
      <c r="N166" s="80">
        <f t="shared" si="90"/>
        <v>7</v>
      </c>
      <c r="O166" s="80">
        <f t="shared" si="90"/>
        <v>8</v>
      </c>
      <c r="P166" s="80">
        <f t="shared" si="90"/>
        <v>9</v>
      </c>
      <c r="Q166" s="80">
        <f t="shared" si="90"/>
        <v>9</v>
      </c>
      <c r="R166" s="80">
        <f t="shared" si="90"/>
        <v>9</v>
      </c>
      <c r="S166" s="80">
        <f t="shared" si="90"/>
        <v>9</v>
      </c>
      <c r="T166" s="80">
        <f t="shared" si="90"/>
        <v>9</v>
      </c>
      <c r="U166" s="80">
        <f t="shared" si="90"/>
        <v>9</v>
      </c>
      <c r="V166" s="80">
        <f t="shared" si="90"/>
        <v>9</v>
      </c>
      <c r="W166" s="84">
        <f t="shared" si="51"/>
        <v>9</v>
      </c>
      <c r="X166" s="88" t="s">
        <v>289</v>
      </c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</row>
    <row r="167" spans="1:62" ht="15">
      <c r="A167" s="4" t="s">
        <v>240</v>
      </c>
      <c r="B167" s="38" t="s">
        <v>67</v>
      </c>
      <c r="C167" s="34"/>
      <c r="D167" s="24">
        <f aca="true" t="shared" si="91" ref="D167:V167">+RANK(D55,D$15:D$61,0)</f>
        <v>38</v>
      </c>
      <c r="E167" s="25">
        <f t="shared" si="91"/>
        <v>41</v>
      </c>
      <c r="F167" s="25">
        <f t="shared" si="91"/>
        <v>41</v>
      </c>
      <c r="G167" s="25">
        <f t="shared" si="91"/>
        <v>42</v>
      </c>
      <c r="H167" s="25">
        <f t="shared" si="91"/>
        <v>42</v>
      </c>
      <c r="I167" s="25">
        <f t="shared" si="91"/>
        <v>42</v>
      </c>
      <c r="J167" s="25">
        <f t="shared" si="91"/>
        <v>38</v>
      </c>
      <c r="K167" s="25">
        <f t="shared" si="91"/>
        <v>36</v>
      </c>
      <c r="L167" s="25">
        <f t="shared" si="91"/>
        <v>37</v>
      </c>
      <c r="M167" s="25">
        <f t="shared" si="91"/>
        <v>39</v>
      </c>
      <c r="N167" s="25">
        <f t="shared" si="91"/>
        <v>41</v>
      </c>
      <c r="O167" s="25">
        <f t="shared" si="91"/>
        <v>41</v>
      </c>
      <c r="P167" s="25">
        <f t="shared" si="91"/>
        <v>41</v>
      </c>
      <c r="Q167" s="25">
        <f t="shared" si="91"/>
        <v>41</v>
      </c>
      <c r="R167" s="25">
        <f t="shared" si="91"/>
        <v>41</v>
      </c>
      <c r="S167" s="25">
        <f t="shared" si="91"/>
        <v>41</v>
      </c>
      <c r="T167" s="25">
        <f t="shared" si="91"/>
        <v>42</v>
      </c>
      <c r="U167" s="44">
        <f t="shared" si="91"/>
        <v>42</v>
      </c>
      <c r="V167" s="44">
        <f t="shared" si="91"/>
        <v>42</v>
      </c>
      <c r="W167" s="70">
        <f t="shared" si="51"/>
        <v>42</v>
      </c>
      <c r="X167" s="87" t="s">
        <v>290</v>
      </c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</row>
    <row r="168" spans="1:62" ht="15">
      <c r="A168" s="4" t="s">
        <v>241</v>
      </c>
      <c r="B168" s="38" t="s">
        <v>68</v>
      </c>
      <c r="C168" s="34"/>
      <c r="D168" s="24">
        <f aca="true" t="shared" si="92" ref="D168:V168">+RANK(D56,D$15:D$61,0)</f>
        <v>20</v>
      </c>
      <c r="E168" s="25">
        <f t="shared" si="92"/>
        <v>20</v>
      </c>
      <c r="F168" s="25">
        <f t="shared" si="92"/>
        <v>20</v>
      </c>
      <c r="G168" s="25">
        <f t="shared" si="92"/>
        <v>20</v>
      </c>
      <c r="H168" s="25">
        <f t="shared" si="92"/>
        <v>18</v>
      </c>
      <c r="I168" s="25">
        <f t="shared" si="92"/>
        <v>28</v>
      </c>
      <c r="J168" s="25">
        <f t="shared" si="92"/>
        <v>21</v>
      </c>
      <c r="K168" s="25">
        <f t="shared" si="92"/>
        <v>19</v>
      </c>
      <c r="L168" s="25">
        <f t="shared" si="92"/>
        <v>19</v>
      </c>
      <c r="M168" s="25">
        <f t="shared" si="92"/>
        <v>22</v>
      </c>
      <c r="N168" s="25">
        <f t="shared" si="92"/>
        <v>24</v>
      </c>
      <c r="O168" s="25">
        <f t="shared" si="92"/>
        <v>25</v>
      </c>
      <c r="P168" s="25">
        <f t="shared" si="92"/>
        <v>25</v>
      </c>
      <c r="Q168" s="25">
        <f t="shared" si="92"/>
        <v>26</v>
      </c>
      <c r="R168" s="25">
        <f t="shared" si="92"/>
        <v>26</v>
      </c>
      <c r="S168" s="25">
        <f t="shared" si="92"/>
        <v>26</v>
      </c>
      <c r="T168" s="25">
        <f t="shared" si="92"/>
        <v>26</v>
      </c>
      <c r="U168" s="44">
        <f t="shared" si="92"/>
        <v>26</v>
      </c>
      <c r="V168" s="44">
        <f t="shared" si="92"/>
        <v>27</v>
      </c>
      <c r="W168" s="70">
        <f t="shared" si="51"/>
        <v>29</v>
      </c>
      <c r="X168" s="87" t="s">
        <v>291</v>
      </c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</row>
    <row r="169" spans="1:62" ht="15">
      <c r="A169" s="4" t="s">
        <v>242</v>
      </c>
      <c r="B169" s="38" t="s">
        <v>69</v>
      </c>
      <c r="C169" s="34"/>
      <c r="D169" s="24">
        <f aca="true" t="shared" si="93" ref="D169:V169">+RANK(D57,D$15:D$61,0)</f>
        <v>18</v>
      </c>
      <c r="E169" s="25">
        <f t="shared" si="93"/>
        <v>18</v>
      </c>
      <c r="F169" s="25">
        <f t="shared" si="93"/>
        <v>18</v>
      </c>
      <c r="G169" s="25">
        <f t="shared" si="93"/>
        <v>18</v>
      </c>
      <c r="H169" s="25">
        <f t="shared" si="93"/>
        <v>19</v>
      </c>
      <c r="I169" s="25">
        <f t="shared" si="93"/>
        <v>18</v>
      </c>
      <c r="J169" s="25">
        <f t="shared" si="93"/>
        <v>17</v>
      </c>
      <c r="K169" s="25">
        <f t="shared" si="93"/>
        <v>18</v>
      </c>
      <c r="L169" s="25">
        <f t="shared" si="93"/>
        <v>18</v>
      </c>
      <c r="M169" s="25">
        <f t="shared" si="93"/>
        <v>18</v>
      </c>
      <c r="N169" s="25">
        <f t="shared" si="93"/>
        <v>21</v>
      </c>
      <c r="O169" s="25">
        <f t="shared" si="93"/>
        <v>22</v>
      </c>
      <c r="P169" s="25">
        <f t="shared" si="93"/>
        <v>22</v>
      </c>
      <c r="Q169" s="25">
        <f t="shared" si="93"/>
        <v>22</v>
      </c>
      <c r="R169" s="25">
        <f t="shared" si="93"/>
        <v>22</v>
      </c>
      <c r="S169" s="25">
        <f t="shared" si="93"/>
        <v>22</v>
      </c>
      <c r="T169" s="25">
        <f t="shared" si="93"/>
        <v>22</v>
      </c>
      <c r="U169" s="44">
        <f t="shared" si="93"/>
        <v>23</v>
      </c>
      <c r="V169" s="44">
        <f t="shared" si="93"/>
        <v>23</v>
      </c>
      <c r="W169" s="70">
        <f t="shared" si="51"/>
        <v>23</v>
      </c>
      <c r="X169" s="87" t="s">
        <v>292</v>
      </c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</row>
    <row r="170" spans="1:62" ht="15">
      <c r="A170" s="4" t="s">
        <v>243</v>
      </c>
      <c r="B170" s="38" t="s">
        <v>70</v>
      </c>
      <c r="C170" s="34"/>
      <c r="D170" s="24">
        <f aca="true" t="shared" si="94" ref="D170:V170">+RANK(D58,D$15:D$61,0)</f>
        <v>30</v>
      </c>
      <c r="E170" s="25">
        <f t="shared" si="94"/>
        <v>30</v>
      </c>
      <c r="F170" s="25">
        <f t="shared" si="94"/>
        <v>31</v>
      </c>
      <c r="G170" s="25">
        <f t="shared" si="94"/>
        <v>31</v>
      </c>
      <c r="H170" s="25">
        <f t="shared" si="94"/>
        <v>32</v>
      </c>
      <c r="I170" s="25">
        <f t="shared" si="94"/>
        <v>31</v>
      </c>
      <c r="J170" s="25">
        <f t="shared" si="94"/>
        <v>32</v>
      </c>
      <c r="K170" s="25">
        <f t="shared" si="94"/>
        <v>32</v>
      </c>
      <c r="L170" s="25">
        <f t="shared" si="94"/>
        <v>32</v>
      </c>
      <c r="M170" s="25">
        <f t="shared" si="94"/>
        <v>32</v>
      </c>
      <c r="N170" s="25">
        <f t="shared" si="94"/>
        <v>32</v>
      </c>
      <c r="O170" s="25">
        <f t="shared" si="94"/>
        <v>32</v>
      </c>
      <c r="P170" s="25">
        <f t="shared" si="94"/>
        <v>32</v>
      </c>
      <c r="Q170" s="25">
        <f t="shared" si="94"/>
        <v>33</v>
      </c>
      <c r="R170" s="25">
        <f t="shared" si="94"/>
        <v>32</v>
      </c>
      <c r="S170" s="25">
        <f t="shared" si="94"/>
        <v>34</v>
      </c>
      <c r="T170" s="25">
        <f t="shared" si="94"/>
        <v>34</v>
      </c>
      <c r="U170" s="44">
        <f t="shared" si="94"/>
        <v>34</v>
      </c>
      <c r="V170" s="44">
        <f t="shared" si="94"/>
        <v>33</v>
      </c>
      <c r="W170" s="70">
        <f t="shared" si="51"/>
        <v>33</v>
      </c>
      <c r="X170" s="87" t="s">
        <v>293</v>
      </c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</row>
    <row r="171" spans="1:62" ht="15">
      <c r="A171" s="4" t="s">
        <v>244</v>
      </c>
      <c r="B171" s="38" t="s">
        <v>71</v>
      </c>
      <c r="C171" s="34"/>
      <c r="D171" s="24">
        <f aca="true" t="shared" si="95" ref="D171:V171">+RANK(D59,D$15:D$61,0)</f>
        <v>41</v>
      </c>
      <c r="E171" s="25">
        <f t="shared" si="95"/>
        <v>38</v>
      </c>
      <c r="F171" s="25">
        <f t="shared" si="95"/>
        <v>35</v>
      </c>
      <c r="G171" s="25">
        <f t="shared" si="95"/>
        <v>34</v>
      </c>
      <c r="H171" s="25">
        <f t="shared" si="95"/>
        <v>34</v>
      </c>
      <c r="I171" s="25">
        <f t="shared" si="95"/>
        <v>35</v>
      </c>
      <c r="J171" s="25">
        <f t="shared" si="95"/>
        <v>33</v>
      </c>
      <c r="K171" s="25">
        <f t="shared" si="95"/>
        <v>33</v>
      </c>
      <c r="L171" s="25">
        <f t="shared" si="95"/>
        <v>33</v>
      </c>
      <c r="M171" s="25">
        <f t="shared" si="95"/>
        <v>33</v>
      </c>
      <c r="N171" s="25">
        <f t="shared" si="95"/>
        <v>33</v>
      </c>
      <c r="O171" s="25">
        <f t="shared" si="95"/>
        <v>33</v>
      </c>
      <c r="P171" s="25">
        <f t="shared" si="95"/>
        <v>34</v>
      </c>
      <c r="Q171" s="25">
        <f t="shared" si="95"/>
        <v>35</v>
      </c>
      <c r="R171" s="25">
        <f t="shared" si="95"/>
        <v>36</v>
      </c>
      <c r="S171" s="25">
        <f t="shared" si="95"/>
        <v>37</v>
      </c>
      <c r="T171" s="25">
        <f t="shared" si="95"/>
        <v>37</v>
      </c>
      <c r="U171" s="44">
        <f t="shared" si="95"/>
        <v>36</v>
      </c>
      <c r="V171" s="44">
        <f t="shared" si="95"/>
        <v>36</v>
      </c>
      <c r="W171" s="70">
        <f t="shared" si="51"/>
        <v>36</v>
      </c>
      <c r="X171" s="87" t="s">
        <v>294</v>
      </c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</row>
    <row r="172" spans="1:62" ht="15">
      <c r="A172" s="4" t="s">
        <v>72</v>
      </c>
      <c r="B172" s="38" t="s">
        <v>73</v>
      </c>
      <c r="C172" s="34"/>
      <c r="D172" s="24">
        <f aca="true" t="shared" si="96" ref="D172:V172">+RANK(D60,D$15:D$61,0)</f>
        <v>11</v>
      </c>
      <c r="E172" s="25">
        <f t="shared" si="96"/>
        <v>11</v>
      </c>
      <c r="F172" s="25">
        <f t="shared" si="96"/>
        <v>12</v>
      </c>
      <c r="G172" s="25">
        <f t="shared" si="96"/>
        <v>13</v>
      </c>
      <c r="H172" s="25">
        <f t="shared" si="96"/>
        <v>16</v>
      </c>
      <c r="I172" s="25">
        <f t="shared" si="96"/>
        <v>21</v>
      </c>
      <c r="J172" s="25">
        <f t="shared" si="96"/>
        <v>18</v>
      </c>
      <c r="K172" s="25">
        <f t="shared" si="96"/>
        <v>15</v>
      </c>
      <c r="L172" s="25">
        <f t="shared" si="96"/>
        <v>17</v>
      </c>
      <c r="M172" s="25">
        <f t="shared" si="96"/>
        <v>17</v>
      </c>
      <c r="N172" s="25">
        <f t="shared" si="96"/>
        <v>19</v>
      </c>
      <c r="O172" s="25">
        <f t="shared" si="96"/>
        <v>21</v>
      </c>
      <c r="P172" s="25">
        <f t="shared" si="96"/>
        <v>23</v>
      </c>
      <c r="Q172" s="25">
        <f t="shared" si="96"/>
        <v>23</v>
      </c>
      <c r="R172" s="25">
        <f t="shared" si="96"/>
        <v>23</v>
      </c>
      <c r="S172" s="25">
        <f t="shared" si="96"/>
        <v>24</v>
      </c>
      <c r="T172" s="25">
        <f t="shared" si="96"/>
        <v>24</v>
      </c>
      <c r="U172" s="44">
        <f t="shared" si="96"/>
        <v>24</v>
      </c>
      <c r="V172" s="44">
        <f t="shared" si="96"/>
        <v>24</v>
      </c>
      <c r="W172" s="70">
        <f t="shared" si="51"/>
        <v>24</v>
      </c>
      <c r="X172" s="87" t="s">
        <v>295</v>
      </c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</row>
    <row r="173" spans="1:62" ht="15" customHeight="1" thickBot="1">
      <c r="A173" s="12" t="s">
        <v>245</v>
      </c>
      <c r="B173" s="39" t="s">
        <v>74</v>
      </c>
      <c r="C173" s="35" t="s">
        <v>246</v>
      </c>
      <c r="D173" s="26">
        <f aca="true" t="shared" si="97" ref="D173:V173">+RANK(D61,D$15:D$61,0)</f>
        <v>45</v>
      </c>
      <c r="E173" s="27">
        <f t="shared" si="97"/>
        <v>46</v>
      </c>
      <c r="F173" s="27">
        <f t="shared" si="97"/>
        <v>46</v>
      </c>
      <c r="G173" s="27">
        <f t="shared" si="97"/>
        <v>46</v>
      </c>
      <c r="H173" s="27">
        <f t="shared" si="97"/>
        <v>46</v>
      </c>
      <c r="I173" s="27" t="e">
        <f t="shared" si="97"/>
        <v>#VALUE!</v>
      </c>
      <c r="J173" s="27">
        <f t="shared" si="97"/>
        <v>39</v>
      </c>
      <c r="K173" s="28">
        <f t="shared" si="97"/>
        <v>44</v>
      </c>
      <c r="L173" s="28">
        <f t="shared" si="97"/>
        <v>40</v>
      </c>
      <c r="M173" s="28">
        <f t="shared" si="97"/>
        <v>37</v>
      </c>
      <c r="N173" s="28">
        <f t="shared" si="97"/>
        <v>37</v>
      </c>
      <c r="O173" s="27">
        <f t="shared" si="97"/>
        <v>38</v>
      </c>
      <c r="P173" s="27">
        <f t="shared" si="97"/>
        <v>36</v>
      </c>
      <c r="Q173" s="27">
        <f t="shared" si="97"/>
        <v>34</v>
      </c>
      <c r="R173" s="27">
        <f t="shared" si="97"/>
        <v>34</v>
      </c>
      <c r="S173" s="27">
        <f t="shared" si="97"/>
        <v>32</v>
      </c>
      <c r="T173" s="27">
        <f t="shared" si="97"/>
        <v>32</v>
      </c>
      <c r="U173" s="45">
        <f t="shared" si="97"/>
        <v>32</v>
      </c>
      <c r="V173" s="45">
        <f t="shared" si="97"/>
        <v>30</v>
      </c>
      <c r="W173" s="72">
        <f t="shared" si="51"/>
        <v>28</v>
      </c>
      <c r="X173" s="88" t="s">
        <v>296</v>
      </c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</row>
    <row r="174" ht="14.25" thickTop="1">
      <c r="V174" s="46"/>
    </row>
    <row r="175" ht="13.5">
      <c r="V175" s="46"/>
    </row>
    <row r="176" spans="2:23" ht="13.5">
      <c r="B176" s="1" t="s">
        <v>249</v>
      </c>
      <c r="D176" s="85">
        <v>1920</v>
      </c>
      <c r="E176" s="85">
        <v>1925</v>
      </c>
      <c r="F176" s="85">
        <v>1930</v>
      </c>
      <c r="G176" s="85">
        <v>1935</v>
      </c>
      <c r="H176" s="85">
        <v>1940</v>
      </c>
      <c r="I176" s="85">
        <v>1945</v>
      </c>
      <c r="J176" s="85">
        <v>1950</v>
      </c>
      <c r="K176" s="85">
        <v>1955</v>
      </c>
      <c r="L176" s="85">
        <v>1960</v>
      </c>
      <c r="M176" s="85">
        <v>1965</v>
      </c>
      <c r="N176" s="85">
        <v>1970</v>
      </c>
      <c r="O176" s="85">
        <v>1975</v>
      </c>
      <c r="P176" s="85">
        <v>1980</v>
      </c>
      <c r="Q176" s="85">
        <v>1985</v>
      </c>
      <c r="R176" s="85">
        <v>1990</v>
      </c>
      <c r="S176" s="85">
        <v>1995</v>
      </c>
      <c r="T176" s="85">
        <v>2000</v>
      </c>
      <c r="U176" s="85">
        <v>2005</v>
      </c>
      <c r="V176" s="85">
        <v>2010</v>
      </c>
      <c r="W176" s="85">
        <v>2012</v>
      </c>
    </row>
    <row r="177" spans="2:22" ht="13.5">
      <c r="B177" s="1" t="s">
        <v>248</v>
      </c>
      <c r="V177" s="46"/>
    </row>
    <row r="178" spans="2:23" ht="13.5">
      <c r="B178" s="85">
        <v>1</v>
      </c>
      <c r="D178" s="1" t="str">
        <f>VLOOKUP($B178,D$127:$X$173,21,0)</f>
        <v>東京都□</v>
      </c>
      <c r="E178" s="1" t="str">
        <f>VLOOKUP($B178,E$127:$X$173,20,0)</f>
        <v>東京都□</v>
      </c>
      <c r="F178" s="1" t="str">
        <f>VLOOKUP($B178,F$127:$X$173,19,0)</f>
        <v>東京都□</v>
      </c>
      <c r="G178" s="1" t="str">
        <f>VLOOKUP($B178,G$127:$X$173,18,0)</f>
        <v>東京都□</v>
      </c>
      <c r="H178" s="1" t="str">
        <f>VLOOKUP($B178,H$127:$X$173,17,0)</f>
        <v>東京都□</v>
      </c>
      <c r="I178" s="1" t="str">
        <f>VLOOKUP($B178,I$127:$X$173,16,0)</f>
        <v>北海道◇</v>
      </c>
      <c r="J178" s="1" t="str">
        <f>VLOOKUP($B178,J$127:$X$173,15,0)</f>
        <v>東京都□</v>
      </c>
      <c r="K178" s="1" t="str">
        <f>VLOOKUP($B178,K$127:$X$173,14,0)</f>
        <v>東京都□</v>
      </c>
      <c r="L178" s="1" t="str">
        <f>VLOOKUP($B178,L$127:$X$173,13,0)</f>
        <v>東京都□</v>
      </c>
      <c r="M178" s="1" t="str">
        <f>VLOOKUP($B178,M$127:$X$173,12,0)</f>
        <v>東京都□</v>
      </c>
      <c r="N178" s="1" t="str">
        <f>VLOOKUP($B178,N$127:$X$173,11,0)</f>
        <v>東京都□</v>
      </c>
      <c r="O178" s="1" t="str">
        <f>VLOOKUP($B178,O$127:$X$173,10,0)</f>
        <v>東京都□</v>
      </c>
      <c r="P178" s="1" t="str">
        <f>VLOOKUP($B178,P$127:$X$173,9,0)</f>
        <v>東京都□</v>
      </c>
      <c r="Q178" s="1" t="str">
        <f>VLOOKUP($B178,Q$127:$X$173,8,0)</f>
        <v>東京都□</v>
      </c>
      <c r="R178" s="1" t="str">
        <f>VLOOKUP($B178,R$127:$X$173,7,0)</f>
        <v>東京都□</v>
      </c>
      <c r="S178" s="1" t="str">
        <f>VLOOKUP($B178,S$127:$X$173,6,0)</f>
        <v>東京都□</v>
      </c>
      <c r="T178" s="1" t="str">
        <f>VLOOKUP($B178,T$127:$X$173,5,0)</f>
        <v>東京都□</v>
      </c>
      <c r="U178" s="1" t="str">
        <f>VLOOKUP($B178,U$127:$X$176,4,0)</f>
        <v>東京都□</v>
      </c>
      <c r="V178" s="1" t="str">
        <f>VLOOKUP($B178,V$127:$X$173,3,0)</f>
        <v>東京都□</v>
      </c>
      <c r="W178" s="1" t="str">
        <f>VLOOKUP($B178,W$127:$X$173,2,0)</f>
        <v>東京都□</v>
      </c>
    </row>
    <row r="179" spans="2:23" ht="13.5">
      <c r="B179" s="85">
        <v>2</v>
      </c>
      <c r="D179" s="1" t="str">
        <f>VLOOKUP($B179,D$127:$X$173,21,0)</f>
        <v>大阪府■</v>
      </c>
      <c r="E179" s="1" t="str">
        <f>VLOOKUP($B179,E$127:$X$173,20,0)</f>
        <v>大阪府■</v>
      </c>
      <c r="F179" s="1" t="str">
        <f>VLOOKUP($B179,F$127:$X$173,19,0)</f>
        <v>大阪府■</v>
      </c>
      <c r="G179" s="1" t="str">
        <f>VLOOKUP($B179,G$127:$X$173,18,0)</f>
        <v>大阪府■</v>
      </c>
      <c r="H179" s="1" t="str">
        <f>VLOOKUP($B179,H$127:$X$173,17,0)</f>
        <v>大阪府■</v>
      </c>
      <c r="I179" s="1" t="str">
        <f>VLOOKUP($B179,I$127:$X$173,16,0)</f>
        <v>東京都□</v>
      </c>
      <c r="J179" s="1" t="str">
        <f>VLOOKUP($B179,J$127:$X$173,15,0)</f>
        <v>北海道◇</v>
      </c>
      <c r="K179" s="1" t="str">
        <f>VLOOKUP($B179,K$127:$X$173,14,0)</f>
        <v>北海道◇</v>
      </c>
      <c r="L179" s="1" t="str">
        <f>VLOOKUP($B179,L$127:$X$173,13,0)</f>
        <v>大阪府■</v>
      </c>
      <c r="M179" s="1" t="str">
        <f>VLOOKUP($B179,M$127:$X$173,12,0)</f>
        <v>大阪府■</v>
      </c>
      <c r="N179" s="1" t="str">
        <f>VLOOKUP($B179,N$127:$X$173,11,0)</f>
        <v>大阪府■</v>
      </c>
      <c r="O179" s="1" t="str">
        <f>VLOOKUP($B179,O$127:$X$173,10,0)</f>
        <v>大阪府■</v>
      </c>
      <c r="P179" s="1" t="str">
        <f>VLOOKUP($B179,P$127:$X$173,9,0)</f>
        <v>大阪府■</v>
      </c>
      <c r="Q179" s="1" t="str">
        <f>VLOOKUP($B179,Q$127:$X$173,8,0)</f>
        <v>大阪府■</v>
      </c>
      <c r="R179" s="1" t="str">
        <f>VLOOKUP($B179,R$127:$X$173,7,0)</f>
        <v>大阪府■</v>
      </c>
      <c r="S179" s="1" t="str">
        <f>VLOOKUP($B179,S$127:$X$173,6,0)</f>
        <v>大阪府■</v>
      </c>
      <c r="T179" s="1" t="str">
        <f>VLOOKUP($B179,T$127:$X$173,5,0)</f>
        <v>大阪府■</v>
      </c>
      <c r="U179" s="1" t="str">
        <f>VLOOKUP($B179,U$127:$X$176,4,0)</f>
        <v>大阪府■</v>
      </c>
      <c r="V179" s="1" t="str">
        <f>VLOOKUP($B179,V$127:$X$173,3,0)</f>
        <v>神奈川県□</v>
      </c>
      <c r="W179" s="1" t="str">
        <f>VLOOKUP($B179,W$127:$X$173,2,0)</f>
        <v>神奈川県□</v>
      </c>
    </row>
    <row r="180" spans="2:23" ht="13.5">
      <c r="B180" s="85">
        <v>3</v>
      </c>
      <c r="D180" s="1" t="str">
        <f>VLOOKUP($B180,D$127:$X$173,21,0)</f>
        <v>北海道◇</v>
      </c>
      <c r="E180" s="1" t="str">
        <f>VLOOKUP($B180,E$127:$X$173,20,0)</f>
        <v>北海道◇</v>
      </c>
      <c r="F180" s="1" t="str">
        <f>VLOOKUP($B180,F$127:$X$173,19,0)</f>
        <v>北海道◇</v>
      </c>
      <c r="G180" s="1" t="str">
        <f>VLOOKUP($B180,G$127:$X$173,18,0)</f>
        <v>北海道◇</v>
      </c>
      <c r="H180" s="1" t="str">
        <f>VLOOKUP($B180,H$127:$X$173,17,0)</f>
        <v>北海道◇</v>
      </c>
      <c r="I180" s="1" t="str">
        <f>VLOOKUP($B180,I$127:$X$173,16,0)</f>
        <v>愛知県△</v>
      </c>
      <c r="J180" s="1" t="str">
        <f>VLOOKUP($B180,J$127:$X$173,15,0)</f>
        <v>大阪府■</v>
      </c>
      <c r="K180" s="1" t="str">
        <f>VLOOKUP($B180,K$127:$X$173,14,0)</f>
        <v>大阪府■</v>
      </c>
      <c r="L180" s="1" t="str">
        <f>VLOOKUP($B180,L$127:$X$173,13,0)</f>
        <v>北海道◇</v>
      </c>
      <c r="M180" s="1" t="str">
        <f>VLOOKUP($B180,M$127:$X$173,12,0)</f>
        <v>北海道◇</v>
      </c>
      <c r="N180" s="1" t="str">
        <f>VLOOKUP($B180,N$127:$X$173,11,0)</f>
        <v>神奈川県□</v>
      </c>
      <c r="O180" s="1" t="str">
        <f>VLOOKUP($B180,O$127:$X$173,10,0)</f>
        <v>神奈川県□</v>
      </c>
      <c r="P180" s="1" t="str">
        <f>VLOOKUP($B180,P$127:$X$173,9,0)</f>
        <v>神奈川県□</v>
      </c>
      <c r="Q180" s="1" t="str">
        <f>VLOOKUP($B180,Q$127:$X$173,8,0)</f>
        <v>神奈川県□</v>
      </c>
      <c r="R180" s="1" t="str">
        <f>VLOOKUP($B180,R$127:$X$173,7,0)</f>
        <v>神奈川県□</v>
      </c>
      <c r="S180" s="1" t="str">
        <f>VLOOKUP($B180,S$127:$X$173,6,0)</f>
        <v>神奈川県□</v>
      </c>
      <c r="T180" s="1" t="str">
        <f>VLOOKUP($B180,T$127:$X$173,5,0)</f>
        <v>神奈川県□</v>
      </c>
      <c r="U180" s="1" t="str">
        <f>VLOOKUP($B180,U$127:$X$176,4,0)</f>
        <v>神奈川県□</v>
      </c>
      <c r="V180" s="1" t="str">
        <f>VLOOKUP($B180,V$127:$X$173,3,0)</f>
        <v>大阪府■</v>
      </c>
      <c r="W180" s="1" t="str">
        <f>VLOOKUP($B180,W$127:$X$173,2,0)</f>
        <v>大阪府■</v>
      </c>
    </row>
    <row r="181" spans="2:23" ht="13.5">
      <c r="B181" s="85">
        <v>4</v>
      </c>
      <c r="D181" s="1" t="str">
        <f>VLOOKUP($B181,D$127:$X$173,21,0)</f>
        <v>兵庫県■</v>
      </c>
      <c r="E181" s="1" t="str">
        <f>VLOOKUP($B181,E$127:$X$173,20,0)</f>
        <v>兵庫県■</v>
      </c>
      <c r="F181" s="1" t="str">
        <f>VLOOKUP($B181,F$127:$X$173,19,0)</f>
        <v>兵庫県■</v>
      </c>
      <c r="G181" s="1" t="str">
        <f>VLOOKUP($B181,G$127:$X$173,18,0)</f>
        <v>兵庫県■</v>
      </c>
      <c r="H181" s="1" t="str">
        <f>VLOOKUP($B181,H$127:$X$173,17,0)</f>
        <v>兵庫県■</v>
      </c>
      <c r="I181" s="1" t="str">
        <f>VLOOKUP($B181,I$127:$X$173,16,0)</f>
        <v>兵庫県■</v>
      </c>
      <c r="J181" s="1" t="str">
        <f>VLOOKUP($B181,J$127:$X$173,15,0)</f>
        <v>福岡県▼</v>
      </c>
      <c r="K181" s="1" t="str">
        <f>VLOOKUP($B181,K$127:$X$173,14,0)</f>
        <v>福岡県▼</v>
      </c>
      <c r="L181" s="1" t="str">
        <f>VLOOKUP($B181,L$127:$X$173,13,0)</f>
        <v>愛知県△</v>
      </c>
      <c r="M181" s="1" t="str">
        <f>VLOOKUP($B181,M$127:$X$173,12,0)</f>
        <v>愛知県△</v>
      </c>
      <c r="N181" s="1" t="str">
        <f>VLOOKUP($B181,N$127:$X$173,11,0)</f>
        <v>愛知県△</v>
      </c>
      <c r="O181" s="1" t="str">
        <f>VLOOKUP($B181,O$127:$X$173,10,0)</f>
        <v>愛知県△</v>
      </c>
      <c r="P181" s="1" t="str">
        <f>VLOOKUP($B181,P$127:$X$173,9,0)</f>
        <v>愛知県△</v>
      </c>
      <c r="Q181" s="1" t="str">
        <f>VLOOKUP($B181,Q$127:$X$173,8,0)</f>
        <v>愛知県△</v>
      </c>
      <c r="R181" s="1" t="str">
        <f>VLOOKUP($B181,R$127:$X$173,7,0)</f>
        <v>愛知県△</v>
      </c>
      <c r="S181" s="1" t="str">
        <f>VLOOKUP($B181,S$127:$X$173,6,0)</f>
        <v>愛知県△</v>
      </c>
      <c r="T181" s="1" t="str">
        <f>VLOOKUP($B181,T$127:$X$173,5,0)</f>
        <v>愛知県△</v>
      </c>
      <c r="U181" s="1" t="str">
        <f>VLOOKUP($B181,U$127:$X$176,4,0)</f>
        <v>愛知県△</v>
      </c>
      <c r="V181" s="1" t="str">
        <f>VLOOKUP($B181,V$127:$X$173,3,0)</f>
        <v>愛知県△</v>
      </c>
      <c r="W181" s="1" t="str">
        <f>VLOOKUP($B181,W$127:$X$173,2,0)</f>
        <v>愛知県△</v>
      </c>
    </row>
    <row r="182" spans="2:23" ht="13.5">
      <c r="B182" s="85">
        <v>5</v>
      </c>
      <c r="D182" s="1" t="str">
        <f>VLOOKUP($B182,D$127:$X$173,21,0)</f>
        <v>福岡県▼</v>
      </c>
      <c r="E182" s="1" t="str">
        <f>VLOOKUP($B182,E$127:$X$173,20,0)</f>
        <v>愛知県△</v>
      </c>
      <c r="F182" s="1" t="str">
        <f>VLOOKUP($B182,F$127:$X$173,19,0)</f>
        <v>愛知県△</v>
      </c>
      <c r="G182" s="1" t="str">
        <f>VLOOKUP($B182,G$127:$X$173,18,0)</f>
        <v>愛知県△</v>
      </c>
      <c r="H182" s="1" t="str">
        <f>VLOOKUP($B182,H$127:$X$173,17,0)</f>
        <v>愛知県△</v>
      </c>
      <c r="I182" s="1" t="str">
        <f>VLOOKUP($B182,I$127:$X$173,16,0)</f>
        <v>大阪府■</v>
      </c>
      <c r="J182" s="1" t="str">
        <f>VLOOKUP($B182,J$127:$X$173,15,0)</f>
        <v>愛知県△</v>
      </c>
      <c r="K182" s="1" t="str">
        <f>VLOOKUP($B182,K$127:$X$173,14,0)</f>
        <v>愛知県△</v>
      </c>
      <c r="L182" s="1" t="str">
        <f>VLOOKUP($B182,L$127:$X$173,13,0)</f>
        <v>福岡県▼</v>
      </c>
      <c r="M182" s="1" t="str">
        <f>VLOOKUP($B182,M$127:$X$173,12,0)</f>
        <v>神奈川県□</v>
      </c>
      <c r="N182" s="1" t="str">
        <f>VLOOKUP($B182,N$127:$X$173,11,0)</f>
        <v>北海道◇</v>
      </c>
      <c r="O182" s="1" t="str">
        <f>VLOOKUP($B182,O$127:$X$173,10,0)</f>
        <v>北海道◇</v>
      </c>
      <c r="P182" s="1" t="str">
        <f>VLOOKUP($B182,P$127:$X$173,9,0)</f>
        <v>北海道◇</v>
      </c>
      <c r="Q182" s="1" t="str">
        <f>VLOOKUP($B182,Q$127:$X$173,8,0)</f>
        <v>埼玉県□</v>
      </c>
      <c r="R182" s="1" t="str">
        <f>VLOOKUP($B182,R$127:$X$173,7,0)</f>
        <v>埼玉県□</v>
      </c>
      <c r="S182" s="1" t="str">
        <f>VLOOKUP($B182,S$127:$X$173,6,0)</f>
        <v>埼玉県□</v>
      </c>
      <c r="T182" s="1" t="str">
        <f>VLOOKUP($B182,T$127:$X$173,5,0)</f>
        <v>埼玉県□</v>
      </c>
      <c r="U182" s="1" t="str">
        <f>VLOOKUP($B182,U$127:$X$176,4,0)</f>
        <v>埼玉県□</v>
      </c>
      <c r="V182" s="1" t="str">
        <f>VLOOKUP($B182,V$127:$X$173,3,0)</f>
        <v>埼玉県□</v>
      </c>
      <c r="W182" s="1" t="str">
        <f>VLOOKUP($B182,W$127:$X$173,2,0)</f>
        <v>埼玉県□</v>
      </c>
    </row>
    <row r="183" spans="2:23" ht="13.5">
      <c r="B183" s="85">
        <v>6</v>
      </c>
      <c r="D183" s="1" t="str">
        <f>VLOOKUP($B183,D$127:$X$173,21,0)</f>
        <v>愛知県△</v>
      </c>
      <c r="E183" s="1" t="str">
        <f>VLOOKUP($B183,E$127:$X$173,20,0)</f>
        <v>福岡県▼</v>
      </c>
      <c r="F183" s="1" t="str">
        <f>VLOOKUP($B183,F$127:$X$173,19,0)</f>
        <v>福岡県▼</v>
      </c>
      <c r="G183" s="1" t="str">
        <f>VLOOKUP($B183,G$127:$X$173,18,0)</f>
        <v>福岡県▼</v>
      </c>
      <c r="H183" s="1" t="str">
        <f>VLOOKUP($B183,H$127:$X$173,17,0)</f>
        <v>福岡県▼</v>
      </c>
      <c r="I183" s="1" t="str">
        <f>VLOOKUP($B183,I$127:$X$173,16,0)</f>
        <v>福岡県▼</v>
      </c>
      <c r="J183" s="1" t="str">
        <f>VLOOKUP($B183,J$127:$X$173,15,0)</f>
        <v>兵庫県■</v>
      </c>
      <c r="K183" s="1" t="str">
        <f>VLOOKUP($B183,K$127:$X$173,14,0)</f>
        <v>兵庫県■</v>
      </c>
      <c r="L183" s="1" t="str">
        <f>VLOOKUP($B183,L$127:$X$173,13,0)</f>
        <v>兵庫県■</v>
      </c>
      <c r="M183" s="1" t="str">
        <f>VLOOKUP($B183,M$127:$X$173,12,0)</f>
        <v>兵庫県■</v>
      </c>
      <c r="N183" s="1" t="str">
        <f>VLOOKUP($B183,N$127:$X$173,11,0)</f>
        <v>兵庫県■</v>
      </c>
      <c r="O183" s="1" t="str">
        <f>VLOOKUP($B183,O$127:$X$173,10,0)</f>
        <v>兵庫県■</v>
      </c>
      <c r="P183" s="1" t="str">
        <f>VLOOKUP($B183,P$127:$X$173,9,0)</f>
        <v>埼玉県□</v>
      </c>
      <c r="Q183" s="1" t="str">
        <f>VLOOKUP($B183,Q$127:$X$173,8,0)</f>
        <v>北海道◇</v>
      </c>
      <c r="R183" s="1" t="str">
        <f>VLOOKUP($B183,R$127:$X$173,7,0)</f>
        <v>北海道◇</v>
      </c>
      <c r="S183" s="1" t="str">
        <f>VLOOKUP($B183,S$127:$X$173,6,0)</f>
        <v>千葉県□</v>
      </c>
      <c r="T183" s="1" t="str">
        <f>VLOOKUP($B183,T$127:$X$173,5,0)</f>
        <v>千葉県□</v>
      </c>
      <c r="U183" s="1" t="str">
        <f>VLOOKUP($B183,U$127:$X$176,4,0)</f>
        <v>千葉県□</v>
      </c>
      <c r="V183" s="1" t="str">
        <f>VLOOKUP($B183,V$127:$X$173,3,0)</f>
        <v>千葉県□</v>
      </c>
      <c r="W183" s="1" t="str">
        <f>VLOOKUP($B183,W$127:$X$173,2,0)</f>
        <v>千葉県□</v>
      </c>
    </row>
    <row r="184" spans="2:23" ht="13.5">
      <c r="B184" s="85">
        <v>7</v>
      </c>
      <c r="D184" s="1" t="str">
        <f>VLOOKUP($B184,D$127:$X$173,21,0)</f>
        <v>新潟県◇</v>
      </c>
      <c r="E184" s="1" t="str">
        <f>VLOOKUP($B184,E$127:$X$173,20,0)</f>
        <v>新潟県◇</v>
      </c>
      <c r="F184" s="1" t="str">
        <f>VLOOKUP($B184,F$127:$X$173,19,0)</f>
        <v>新潟県◇</v>
      </c>
      <c r="G184" s="1" t="str">
        <f>VLOOKUP($B184,G$127:$X$173,18,0)</f>
        <v>新潟県◇</v>
      </c>
      <c r="H184" s="1" t="str">
        <f>VLOOKUP($B184,H$127:$X$173,17,0)</f>
        <v>神奈川県□</v>
      </c>
      <c r="I184" s="1" t="str">
        <f>VLOOKUP($B184,I$127:$X$173,16,0)</f>
        <v>新潟県◇</v>
      </c>
      <c r="J184" s="1" t="str">
        <f>VLOOKUP($B184,J$127:$X$173,15,0)</f>
        <v>神奈川県□</v>
      </c>
      <c r="K184" s="1" t="str">
        <f>VLOOKUP($B184,K$127:$X$173,14,0)</f>
        <v>神奈川県□</v>
      </c>
      <c r="L184" s="1" t="str">
        <f>VLOOKUP($B184,L$127:$X$173,13,0)</f>
        <v>神奈川県□</v>
      </c>
      <c r="M184" s="1" t="str">
        <f>VLOOKUP($B184,M$127:$X$173,12,0)</f>
        <v>福岡県▼</v>
      </c>
      <c r="N184" s="1" t="str">
        <f>VLOOKUP($B184,N$127:$X$173,11,0)</f>
        <v>福岡県▼</v>
      </c>
      <c r="O184" s="1" t="str">
        <f>VLOOKUP($B184,O$127:$X$173,10,0)</f>
        <v>埼玉県□</v>
      </c>
      <c r="P184" s="1" t="str">
        <f>VLOOKUP($B184,P$127:$X$173,9,0)</f>
        <v>兵庫県■</v>
      </c>
      <c r="Q184" s="1" t="str">
        <f>VLOOKUP($B184,Q$127:$X$173,8,0)</f>
        <v>兵庫県■</v>
      </c>
      <c r="R184" s="1" t="str">
        <f>VLOOKUP($B184,R$127:$X$173,7,0)</f>
        <v>千葉県□</v>
      </c>
      <c r="S184" s="1" t="str">
        <f>VLOOKUP($B184,S$127:$X$173,6,0)</f>
        <v>北海道◇</v>
      </c>
      <c r="T184" s="1" t="str">
        <f>VLOOKUP($B184,T$127:$X$173,5,0)</f>
        <v>北海道◇</v>
      </c>
      <c r="U184" s="1" t="str">
        <f>VLOOKUP($B184,U$127:$X$176,4,0)</f>
        <v>北海道◇</v>
      </c>
      <c r="V184" s="1" t="str">
        <f>VLOOKUP($B184,V$127:$X$173,3,0)</f>
        <v>兵庫県■</v>
      </c>
      <c r="W184" s="1" t="str">
        <f>VLOOKUP($B184,W$127:$X$173,2,0)</f>
        <v>兵庫県■</v>
      </c>
    </row>
    <row r="185" spans="2:23" ht="13.5">
      <c r="B185" s="85">
        <v>8</v>
      </c>
      <c r="D185" s="1" t="str">
        <f>VLOOKUP($B185,D$127:$X$173,21,0)</f>
        <v>長野県□</v>
      </c>
      <c r="E185" s="1" t="str">
        <f>VLOOKUP($B185,E$127:$X$173,20,0)</f>
        <v>静岡県△</v>
      </c>
      <c r="F185" s="1" t="str">
        <f>VLOOKUP($B185,F$127:$X$173,19,0)</f>
        <v>静岡県△</v>
      </c>
      <c r="G185" s="1" t="str">
        <f>VLOOKUP($B185,G$127:$X$173,18,0)</f>
        <v>静岡県△</v>
      </c>
      <c r="H185" s="1" t="str">
        <f>VLOOKUP($B185,H$127:$X$173,17,0)</f>
        <v>新潟県◇</v>
      </c>
      <c r="I185" s="1" t="str">
        <f>VLOOKUP($B185,I$127:$X$173,16,0)</f>
        <v>静岡県△</v>
      </c>
      <c r="J185" s="1" t="str">
        <f>VLOOKUP($B185,J$127:$X$173,15,0)</f>
        <v>静岡県△</v>
      </c>
      <c r="K185" s="1" t="str">
        <f>VLOOKUP($B185,K$127:$X$173,14,0)</f>
        <v>静岡県△</v>
      </c>
      <c r="L185" s="1" t="str">
        <f>VLOOKUP($B185,L$127:$X$173,13,0)</f>
        <v>静岡県△</v>
      </c>
      <c r="M185" s="1" t="str">
        <f>VLOOKUP($B185,M$127:$X$173,12,0)</f>
        <v>埼玉県□</v>
      </c>
      <c r="N185" s="1" t="str">
        <f>VLOOKUP($B185,N$127:$X$173,11,0)</f>
        <v>埼玉県□</v>
      </c>
      <c r="O185" s="1" t="str">
        <f>VLOOKUP($B185,O$127:$X$173,10,0)</f>
        <v>福岡県▼</v>
      </c>
      <c r="P185" s="1" t="str">
        <f>VLOOKUP($B185,P$127:$X$173,9,0)</f>
        <v>千葉県□</v>
      </c>
      <c r="Q185" s="1" t="str">
        <f>VLOOKUP($B185,Q$127:$X$173,8,0)</f>
        <v>千葉県□</v>
      </c>
      <c r="R185" s="1" t="str">
        <f>VLOOKUP($B185,R$127:$X$173,7,0)</f>
        <v>兵庫県■</v>
      </c>
      <c r="S185" s="1" t="str">
        <f>VLOOKUP($B185,S$127:$X$173,6,0)</f>
        <v>兵庫県■</v>
      </c>
      <c r="T185" s="1" t="str">
        <f>VLOOKUP($B185,T$127:$X$173,5,0)</f>
        <v>兵庫県■</v>
      </c>
      <c r="U185" s="1" t="str">
        <f>VLOOKUP($B185,U$127:$X$176,4,0)</f>
        <v>兵庫県■</v>
      </c>
      <c r="V185" s="1" t="str">
        <f>VLOOKUP($B185,V$127:$X$173,3,0)</f>
        <v>北海道◇</v>
      </c>
      <c r="W185" s="1" t="str">
        <f>VLOOKUP($B185,W$127:$X$173,2,0)</f>
        <v>北海道◇</v>
      </c>
    </row>
    <row r="186" spans="2:23" ht="13.5">
      <c r="B186" s="85">
        <v>9</v>
      </c>
      <c r="D186" s="1" t="str">
        <f>VLOOKUP($B186,D$127:$X$173,21,0)</f>
        <v>静岡県△</v>
      </c>
      <c r="E186" s="1" t="str">
        <f>VLOOKUP($B186,E$127:$X$173,20,0)</f>
        <v>長野県□</v>
      </c>
      <c r="F186" s="1" t="str">
        <f>VLOOKUP($B186,F$127:$X$173,19,0)</f>
        <v>長野県□</v>
      </c>
      <c r="G186" s="1" t="str">
        <f>VLOOKUP($B186,G$127:$X$173,18,0)</f>
        <v>神奈川県□</v>
      </c>
      <c r="H186" s="1" t="str">
        <f>VLOOKUP($B186,H$127:$X$173,17,0)</f>
        <v>静岡県△</v>
      </c>
      <c r="I186" s="1" t="str">
        <f>VLOOKUP($B186,I$127:$X$173,16,0)</f>
        <v>長野県□</v>
      </c>
      <c r="J186" s="1" t="str">
        <f>VLOOKUP($B186,J$127:$X$173,15,0)</f>
        <v>新潟県◇</v>
      </c>
      <c r="K186" s="1" t="str">
        <f>VLOOKUP($B186,K$127:$X$173,14,0)</f>
        <v>新潟県◇</v>
      </c>
      <c r="L186" s="1" t="str">
        <f>VLOOKUP($B186,L$127:$X$173,13,0)</f>
        <v>新潟県◇</v>
      </c>
      <c r="M186" s="1" t="str">
        <f>VLOOKUP($B186,M$127:$X$173,12,0)</f>
        <v>静岡県△</v>
      </c>
      <c r="N186" s="1" t="str">
        <f>VLOOKUP($B186,N$127:$X$173,11,0)</f>
        <v>千葉県□</v>
      </c>
      <c r="O186" s="1" t="str">
        <f>VLOOKUP($B186,O$127:$X$173,10,0)</f>
        <v>千葉県□</v>
      </c>
      <c r="P186" s="1" t="str">
        <f>VLOOKUP($B186,P$127:$X$173,9,0)</f>
        <v>福岡県▼</v>
      </c>
      <c r="Q186" s="1" t="str">
        <f>VLOOKUP($B186,Q$127:$X$173,8,0)</f>
        <v>福岡県▼</v>
      </c>
      <c r="R186" s="1" t="str">
        <f>VLOOKUP($B186,R$127:$X$173,7,0)</f>
        <v>福岡県▼</v>
      </c>
      <c r="S186" s="1" t="str">
        <f>VLOOKUP($B186,S$127:$X$173,6,0)</f>
        <v>福岡県▼</v>
      </c>
      <c r="T186" s="1" t="str">
        <f>VLOOKUP($B186,T$127:$X$173,5,0)</f>
        <v>福岡県▼</v>
      </c>
      <c r="U186" s="1" t="str">
        <f>VLOOKUP($B186,U$127:$X$176,4,0)</f>
        <v>福岡県▼</v>
      </c>
      <c r="V186" s="1" t="str">
        <f>VLOOKUP($B186,V$127:$X$173,3,0)</f>
        <v>福岡県▼</v>
      </c>
      <c r="W186" s="1" t="str">
        <f>VLOOKUP($B186,W$127:$X$173,2,0)</f>
        <v>福岡県▼</v>
      </c>
    </row>
    <row r="187" spans="2:23" ht="13.5">
      <c r="B187" s="85">
        <v>10</v>
      </c>
      <c r="D187" s="1" t="str">
        <f>VLOOKUP($B187,D$127:$X$173,21,0)</f>
        <v>広島県▲</v>
      </c>
      <c r="E187" s="1" t="str">
        <f>VLOOKUP($B187,E$127:$X$173,20,0)</f>
        <v>広島県▲</v>
      </c>
      <c r="F187" s="1" t="str">
        <f>VLOOKUP($B187,F$127:$X$173,19,0)</f>
        <v>広島県▲</v>
      </c>
      <c r="G187" s="1" t="str">
        <f>VLOOKUP($B187,G$127:$X$173,18,0)</f>
        <v>広島県▲</v>
      </c>
      <c r="H187" s="1" t="str">
        <f>VLOOKUP($B187,H$127:$X$173,17,0)</f>
        <v>広島県▲</v>
      </c>
      <c r="I187" s="1" t="str">
        <f>VLOOKUP($B187,I$127:$X$173,16,0)</f>
        <v>埼玉県□</v>
      </c>
      <c r="J187" s="1" t="str">
        <f>VLOOKUP($B187,J$127:$X$173,15,0)</f>
        <v>埼玉県□</v>
      </c>
      <c r="K187" s="1" t="str">
        <f>VLOOKUP($B187,K$127:$X$173,14,0)</f>
        <v>埼玉県□</v>
      </c>
      <c r="L187" s="1" t="str">
        <f>VLOOKUP($B187,L$127:$X$173,13,0)</f>
        <v>埼玉県□</v>
      </c>
      <c r="M187" s="1" t="str">
        <f>VLOOKUP($B187,M$127:$X$173,12,0)</f>
        <v>千葉県□</v>
      </c>
      <c r="N187" s="1" t="str">
        <f>VLOOKUP($B187,N$127:$X$173,11,0)</f>
        <v>静岡県△</v>
      </c>
      <c r="O187" s="1" t="str">
        <f>VLOOKUP($B187,O$127:$X$173,10,0)</f>
        <v>静岡県△</v>
      </c>
      <c r="P187" s="1" t="str">
        <f>VLOOKUP($B187,P$127:$X$173,9,0)</f>
        <v>静岡県△</v>
      </c>
      <c r="Q187" s="1" t="str">
        <f>VLOOKUP($B187,Q$127:$X$173,8,0)</f>
        <v>静岡県△</v>
      </c>
      <c r="R187" s="1" t="str">
        <f>VLOOKUP($B187,R$127:$X$173,7,0)</f>
        <v>静岡県△</v>
      </c>
      <c r="S187" s="1" t="str">
        <f>VLOOKUP($B187,S$127:$X$173,6,0)</f>
        <v>静岡県△</v>
      </c>
      <c r="T187" s="1" t="str">
        <f>VLOOKUP($B187,T$127:$X$173,5,0)</f>
        <v>静岡県△</v>
      </c>
      <c r="U187" s="1" t="str">
        <f>VLOOKUP($B187,U$127:$X$176,4,0)</f>
        <v>静岡県△</v>
      </c>
      <c r="V187" s="1" t="str">
        <f>VLOOKUP($B187,V$127:$X$173,3,0)</f>
        <v>静岡県△</v>
      </c>
      <c r="W187" s="1" t="str">
        <f>VLOOKUP($B187,W$127:$X$173,2,0)</f>
        <v>静岡県△</v>
      </c>
    </row>
    <row r="188" spans="2:23" ht="13.5">
      <c r="B188" s="85">
        <v>11</v>
      </c>
      <c r="D188" s="1" t="str">
        <f>VLOOKUP($B188,D$127:$X$173,21,0)</f>
        <v>鹿児島県▼</v>
      </c>
      <c r="E188" s="1" t="str">
        <f>VLOOKUP($B188,E$127:$X$173,20,0)</f>
        <v>鹿児島県▼</v>
      </c>
      <c r="F188" s="1" t="str">
        <f>VLOOKUP($B188,F$127:$X$173,19,0)</f>
        <v>神奈川県□</v>
      </c>
      <c r="G188" s="1" t="str">
        <f>VLOOKUP($B188,G$127:$X$173,18,0)</f>
        <v>長野県□</v>
      </c>
      <c r="H188" s="1" t="str">
        <f>VLOOKUP($B188,H$127:$X$173,17,0)</f>
        <v>京都府■</v>
      </c>
      <c r="I188" s="1" t="str">
        <f>VLOOKUP($B188,I$127:$X$173,16,0)</f>
        <v>千葉県□</v>
      </c>
      <c r="J188" s="1" t="str">
        <f>VLOOKUP($B188,J$127:$X$173,15,0)</f>
        <v>千葉県□</v>
      </c>
      <c r="K188" s="1" t="str">
        <f>VLOOKUP($B188,K$127:$X$173,14,0)</f>
        <v>千葉県□</v>
      </c>
      <c r="L188" s="1" t="str">
        <f>VLOOKUP($B188,L$127:$X$173,13,0)</f>
        <v>千葉県□</v>
      </c>
      <c r="M188" s="1" t="str">
        <f>VLOOKUP($B188,M$127:$X$173,12,0)</f>
        <v>新潟県◇</v>
      </c>
      <c r="N188" s="1" t="str">
        <f>VLOOKUP($B188,N$127:$X$173,11,0)</f>
        <v>広島県▲</v>
      </c>
      <c r="O188" s="1" t="str">
        <f>VLOOKUP($B188,O$127:$X$173,10,0)</f>
        <v>広島県▲</v>
      </c>
      <c r="P188" s="1" t="str">
        <f>VLOOKUP($B188,P$127:$X$173,9,0)</f>
        <v>広島県▲</v>
      </c>
      <c r="Q188" s="1" t="str">
        <f>VLOOKUP($B188,Q$127:$X$173,8,0)</f>
        <v>広島県▲</v>
      </c>
      <c r="R188" s="1" t="str">
        <f>VLOOKUP($B188,R$127:$X$173,7,0)</f>
        <v>広島県▲</v>
      </c>
      <c r="S188" s="1" t="str">
        <f>VLOOKUP($B188,S$127:$X$173,6,0)</f>
        <v>茨城県□</v>
      </c>
      <c r="T188" s="1" t="str">
        <f>VLOOKUP($B188,T$127:$X$173,5,0)</f>
        <v>茨城県□</v>
      </c>
      <c r="U188" s="1" t="str">
        <f>VLOOKUP($B188,U$127:$X$176,4,0)</f>
        <v>茨城県□</v>
      </c>
      <c r="V188" s="1" t="str">
        <f>VLOOKUP($B188,V$127:$X$173,3,0)</f>
        <v>茨城県□</v>
      </c>
      <c r="W188" s="1" t="str">
        <f>VLOOKUP($B188,W$127:$X$173,2,0)</f>
        <v>茨城県□</v>
      </c>
    </row>
    <row r="189" spans="2:23" ht="13.5">
      <c r="B189" s="85">
        <v>12</v>
      </c>
      <c r="D189" s="1" t="str">
        <f>VLOOKUP($B189,D$127:$X$173,21,0)</f>
        <v>福島県◇</v>
      </c>
      <c r="E189" s="1" t="str">
        <f>VLOOKUP($B189,E$127:$X$173,20,0)</f>
        <v>福島県◇</v>
      </c>
      <c r="F189" s="1" t="str">
        <f>VLOOKUP($B189,F$127:$X$173,19,0)</f>
        <v>鹿児島県▼</v>
      </c>
      <c r="G189" s="1" t="str">
        <f>VLOOKUP($B189,G$127:$X$173,18,0)</f>
        <v>京都府■</v>
      </c>
      <c r="H189" s="1" t="str">
        <f>VLOOKUP($B189,H$127:$X$173,17,0)</f>
        <v>長野県□</v>
      </c>
      <c r="I189" s="1" t="str">
        <f>VLOOKUP($B189,I$127:$X$173,16,0)</f>
        <v>福島県◇</v>
      </c>
      <c r="J189" s="1" t="str">
        <f>VLOOKUP($B189,J$127:$X$173,15,0)</f>
        <v>広島県▲</v>
      </c>
      <c r="K189" s="1" t="str">
        <f>VLOOKUP($B189,K$127:$X$173,14,0)</f>
        <v>広島県▲</v>
      </c>
      <c r="L189" s="1" t="str">
        <f>VLOOKUP($B189,L$127:$X$173,13,0)</f>
        <v>広島県▲</v>
      </c>
      <c r="M189" s="1" t="str">
        <f>VLOOKUP($B189,M$127:$X$173,12,0)</f>
        <v>広島県▲</v>
      </c>
      <c r="N189" s="1" t="str">
        <f>VLOOKUP($B189,N$127:$X$173,11,0)</f>
        <v>新潟県◇</v>
      </c>
      <c r="O189" s="1" t="str">
        <f>VLOOKUP($B189,O$127:$X$173,10,0)</f>
        <v>京都府■</v>
      </c>
      <c r="P189" s="1" t="str">
        <f>VLOOKUP($B189,P$127:$X$173,9,0)</f>
        <v>茨城県□</v>
      </c>
      <c r="Q189" s="1" t="str">
        <f>VLOOKUP($B189,Q$127:$X$173,8,0)</f>
        <v>茨城県□</v>
      </c>
      <c r="R189" s="1" t="str">
        <f>VLOOKUP($B189,R$127:$X$173,7,0)</f>
        <v>茨城県□</v>
      </c>
      <c r="S189" s="1" t="str">
        <f>VLOOKUP($B189,S$127:$X$173,6,0)</f>
        <v>広島県▲</v>
      </c>
      <c r="T189" s="1" t="str">
        <f>VLOOKUP($B189,T$127:$X$173,5,0)</f>
        <v>広島県▲</v>
      </c>
      <c r="U189" s="1" t="str">
        <f>VLOOKUP($B189,U$127:$X$176,4,0)</f>
        <v>広島県▲</v>
      </c>
      <c r="V189" s="1" t="str">
        <f>VLOOKUP($B189,V$127:$X$173,3,0)</f>
        <v>広島県▲</v>
      </c>
      <c r="W189" s="1" t="str">
        <f>VLOOKUP($B189,W$127:$X$173,2,0)</f>
        <v>広島県▲</v>
      </c>
    </row>
    <row r="190" spans="2:23" ht="13.5">
      <c r="B190" s="85">
        <v>13</v>
      </c>
      <c r="D190" s="1" t="str">
        <f>VLOOKUP($B190,D$127:$X$173,21,0)</f>
        <v>茨城県□</v>
      </c>
      <c r="E190" s="1" t="str">
        <f>VLOOKUP($B190,E$127:$X$173,20,0)</f>
        <v>神奈川県□</v>
      </c>
      <c r="F190" s="1" t="str">
        <f>VLOOKUP($B190,F$127:$X$173,19,0)</f>
        <v>京都府■</v>
      </c>
      <c r="G190" s="1" t="str">
        <f>VLOOKUP($B190,G$127:$X$173,18,0)</f>
        <v>鹿児島県▼</v>
      </c>
      <c r="H190" s="1" t="str">
        <f>VLOOKUP($B190,H$127:$X$173,17,0)</f>
        <v>福島県◇</v>
      </c>
      <c r="I190" s="1" t="str">
        <f>VLOOKUP($B190,I$127:$X$173,16,0)</f>
        <v>茨城県□</v>
      </c>
      <c r="J190" s="1" t="str">
        <f>VLOOKUP($B190,J$127:$X$173,15,0)</f>
        <v>福島県◇</v>
      </c>
      <c r="K190" s="1" t="str">
        <f>VLOOKUP($B190,K$127:$X$173,14,0)</f>
        <v>福島県◇</v>
      </c>
      <c r="L190" s="1" t="str">
        <f>VLOOKUP($B190,L$127:$X$173,13,0)</f>
        <v>福島県◇</v>
      </c>
      <c r="M190" s="1" t="str">
        <f>VLOOKUP($B190,M$127:$X$173,12,0)</f>
        <v>京都府■</v>
      </c>
      <c r="N190" s="1" t="str">
        <f>VLOOKUP($B190,N$127:$X$173,11,0)</f>
        <v>京都府■</v>
      </c>
      <c r="O190" s="1" t="str">
        <f>VLOOKUP($B190,O$127:$X$173,10,0)</f>
        <v>新潟県◇</v>
      </c>
      <c r="P190" s="1" t="str">
        <f>VLOOKUP($B190,P$127:$X$173,9,0)</f>
        <v>京都府■</v>
      </c>
      <c r="Q190" s="1" t="str">
        <f>VLOOKUP($B190,Q$127:$X$173,8,0)</f>
        <v>京都府■</v>
      </c>
      <c r="R190" s="1" t="str">
        <f>VLOOKUP($B190,R$127:$X$173,7,0)</f>
        <v>京都府■</v>
      </c>
      <c r="S190" s="1" t="str">
        <f>VLOOKUP($B190,S$127:$X$173,6,0)</f>
        <v>京都府■</v>
      </c>
      <c r="T190" s="1" t="str">
        <f>VLOOKUP($B190,T$127:$X$173,5,0)</f>
        <v>京都府■</v>
      </c>
      <c r="U190" s="1" t="str">
        <f>VLOOKUP($B190,U$127:$X$176,4,0)</f>
        <v>京都府■</v>
      </c>
      <c r="V190" s="1" t="str">
        <f>VLOOKUP($B190,V$127:$X$173,3,0)</f>
        <v>京都府■</v>
      </c>
      <c r="W190" s="1" t="str">
        <f>VLOOKUP($B190,W$127:$X$173,2,0)</f>
        <v>京都府■</v>
      </c>
    </row>
    <row r="191" spans="2:23" ht="13.5">
      <c r="B191" s="85">
        <v>14</v>
      </c>
      <c r="D191" s="1" t="str">
        <f>VLOOKUP($B191,D$127:$X$173,21,0)</f>
        <v>千葉県□</v>
      </c>
      <c r="E191" s="1" t="str">
        <f>VLOOKUP($B191,E$127:$X$173,20,0)</f>
        <v>茨城県□</v>
      </c>
      <c r="F191" s="1" t="str">
        <f>VLOOKUP($B191,F$127:$X$173,19,0)</f>
        <v>福島県◇</v>
      </c>
      <c r="G191" s="1" t="str">
        <f>VLOOKUP($B191,G$127:$X$173,18,0)</f>
        <v>福島県◇</v>
      </c>
      <c r="H191" s="1" t="str">
        <f>VLOOKUP($B191,H$127:$X$173,17,0)</f>
        <v>茨城県□</v>
      </c>
      <c r="I191" s="1" t="str">
        <f>VLOOKUP($B191,I$127:$X$173,16,0)</f>
        <v>広島県▲</v>
      </c>
      <c r="J191" s="1" t="str">
        <f>VLOOKUP($B191,J$127:$X$173,15,0)</f>
        <v>長野県□</v>
      </c>
      <c r="K191" s="1" t="str">
        <f>VLOOKUP($B191,K$127:$X$173,14,0)</f>
        <v>茨城県□</v>
      </c>
      <c r="L191" s="1" t="str">
        <f>VLOOKUP($B191,L$127:$X$173,13,0)</f>
        <v>茨城県□</v>
      </c>
      <c r="M191" s="1" t="str">
        <f>VLOOKUP($B191,M$127:$X$173,12,0)</f>
        <v>茨城県□</v>
      </c>
      <c r="N191" s="1" t="str">
        <f>VLOOKUP($B191,N$127:$X$173,11,0)</f>
        <v>茨城県□</v>
      </c>
      <c r="O191" s="1" t="str">
        <f>VLOOKUP($B191,O$127:$X$173,10,0)</f>
        <v>茨城県□</v>
      </c>
      <c r="P191" s="1" t="str">
        <f>VLOOKUP($B191,P$127:$X$173,9,0)</f>
        <v>新潟県◇</v>
      </c>
      <c r="Q191" s="1" t="str">
        <f>VLOOKUP($B191,Q$127:$X$173,8,0)</f>
        <v>新潟県◇</v>
      </c>
      <c r="R191" s="1" t="str">
        <f>VLOOKUP($B191,R$127:$X$173,7,0)</f>
        <v>新潟県◇</v>
      </c>
      <c r="S191" s="1" t="str">
        <f>VLOOKUP($B191,S$127:$X$173,6,0)</f>
        <v>新潟県◇</v>
      </c>
      <c r="T191" s="1" t="str">
        <f>VLOOKUP($B191,T$127:$X$173,5,0)</f>
        <v>新潟県◇</v>
      </c>
      <c r="U191" s="1" t="str">
        <f>VLOOKUP($B191,U$127:$X$176,4,0)</f>
        <v>新潟県◇</v>
      </c>
      <c r="V191" s="1" t="str">
        <f>VLOOKUP($B191,V$127:$X$173,3,0)</f>
        <v>新潟県◇</v>
      </c>
      <c r="W191" s="1" t="str">
        <f>VLOOKUP($B191,W$127:$X$173,2,0)</f>
        <v>新潟県◇</v>
      </c>
    </row>
    <row r="192" spans="2:23" ht="13.5">
      <c r="B192" s="85">
        <v>15</v>
      </c>
      <c r="D192" s="1" t="str">
        <f>VLOOKUP($B192,D$127:$X$173,21,0)</f>
        <v>神奈川県□</v>
      </c>
      <c r="E192" s="1" t="str">
        <f>VLOOKUP($B192,E$127:$X$173,20,0)</f>
        <v>京都府■</v>
      </c>
      <c r="F192" s="1" t="str">
        <f>VLOOKUP($B192,F$127:$X$173,19,0)</f>
        <v>茨城県□</v>
      </c>
      <c r="G192" s="1" t="str">
        <f>VLOOKUP($B192,G$127:$X$173,18,0)</f>
        <v>茨城県□</v>
      </c>
      <c r="H192" s="1" t="str">
        <f>VLOOKUP($B192,H$127:$X$173,17,0)</f>
        <v>埼玉県□</v>
      </c>
      <c r="I192" s="1" t="str">
        <f>VLOOKUP($B192,I$127:$X$173,16,0)</f>
        <v>神奈川県□</v>
      </c>
      <c r="J192" s="1" t="str">
        <f>VLOOKUP($B192,J$127:$X$173,15,0)</f>
        <v>茨城県□</v>
      </c>
      <c r="K192" s="1" t="str">
        <f>VLOOKUP($B192,K$127:$X$173,14,0)</f>
        <v>鹿児島県▼</v>
      </c>
      <c r="L192" s="1" t="str">
        <f>VLOOKUP($B192,L$127:$X$173,13,0)</f>
        <v>京都府■</v>
      </c>
      <c r="M192" s="1" t="str">
        <f>VLOOKUP($B192,M$127:$X$173,12,0)</f>
        <v>福島県◇</v>
      </c>
      <c r="N192" s="1" t="str">
        <f>VLOOKUP($B192,N$127:$X$173,11,0)</f>
        <v>長野県□</v>
      </c>
      <c r="O192" s="1" t="str">
        <f>VLOOKUP($B192,O$127:$X$173,10,0)</f>
        <v>長野県□</v>
      </c>
      <c r="P192" s="1" t="str">
        <f>VLOOKUP($B192,P$127:$X$173,9,0)</f>
        <v>長野県□</v>
      </c>
      <c r="Q192" s="1" t="str">
        <f>VLOOKUP($B192,Q$127:$X$173,8,0)</f>
        <v>宮城県◇</v>
      </c>
      <c r="R192" s="1" t="str">
        <f>VLOOKUP($B192,R$127:$X$173,7,0)</f>
        <v>宮城県◇</v>
      </c>
      <c r="S192" s="1" t="str">
        <f>VLOOKUP($B192,S$127:$X$173,6,0)</f>
        <v>宮城県◇</v>
      </c>
      <c r="T192" s="1" t="str">
        <f>VLOOKUP($B192,T$127:$X$173,5,0)</f>
        <v>宮城県◇</v>
      </c>
      <c r="U192" s="1" t="str">
        <f>VLOOKUP($B192,U$127:$X$176,4,0)</f>
        <v>宮城県◇</v>
      </c>
      <c r="V192" s="1" t="str">
        <f>VLOOKUP($B192,V$127:$X$173,3,0)</f>
        <v>宮城県◇</v>
      </c>
      <c r="W192" s="1" t="str">
        <f>VLOOKUP($B192,W$127:$X$173,2,0)</f>
        <v>宮城県◇</v>
      </c>
    </row>
    <row r="193" ht="13.5">
      <c r="V193" s="46"/>
    </row>
    <row r="194" spans="4:23" ht="13.5" hidden="1">
      <c r="D194" s="1" t="str">
        <f aca="true" t="shared" si="98" ref="D194:D208">+RIGHTB(D178,2)</f>
        <v>□</v>
      </c>
      <c r="E194" s="1" t="str">
        <f aca="true" t="shared" si="99" ref="E194:W194">+RIGHTB(E178,2)</f>
        <v>□</v>
      </c>
      <c r="F194" s="1" t="str">
        <f t="shared" si="99"/>
        <v>□</v>
      </c>
      <c r="G194" s="1" t="str">
        <f t="shared" si="99"/>
        <v>□</v>
      </c>
      <c r="H194" s="1" t="str">
        <f t="shared" si="99"/>
        <v>□</v>
      </c>
      <c r="I194" s="1" t="str">
        <f t="shared" si="99"/>
        <v>◇</v>
      </c>
      <c r="J194" s="1" t="str">
        <f t="shared" si="99"/>
        <v>□</v>
      </c>
      <c r="K194" s="1" t="str">
        <f t="shared" si="99"/>
        <v>□</v>
      </c>
      <c r="L194" s="1" t="str">
        <f t="shared" si="99"/>
        <v>□</v>
      </c>
      <c r="M194" s="1" t="str">
        <f t="shared" si="99"/>
        <v>□</v>
      </c>
      <c r="N194" s="1" t="str">
        <f t="shared" si="99"/>
        <v>□</v>
      </c>
      <c r="O194" s="1" t="str">
        <f t="shared" si="99"/>
        <v>□</v>
      </c>
      <c r="P194" s="1" t="str">
        <f t="shared" si="99"/>
        <v>□</v>
      </c>
      <c r="Q194" s="1" t="str">
        <f t="shared" si="99"/>
        <v>□</v>
      </c>
      <c r="R194" s="1" t="str">
        <f t="shared" si="99"/>
        <v>□</v>
      </c>
      <c r="S194" s="1" t="str">
        <f t="shared" si="99"/>
        <v>□</v>
      </c>
      <c r="T194" s="1" t="str">
        <f t="shared" si="99"/>
        <v>□</v>
      </c>
      <c r="U194" s="1" t="str">
        <f t="shared" si="99"/>
        <v>□</v>
      </c>
      <c r="V194" s="46" t="str">
        <f t="shared" si="99"/>
        <v>□</v>
      </c>
      <c r="W194" s="1" t="str">
        <f t="shared" si="99"/>
        <v>□</v>
      </c>
    </row>
    <row r="195" spans="4:23" ht="13.5" hidden="1">
      <c r="D195" s="1" t="str">
        <f t="shared" si="98"/>
        <v>■</v>
      </c>
      <c r="E195" s="1" t="str">
        <f aca="true" t="shared" si="100" ref="E195:W195">+RIGHTB(E179,2)</f>
        <v>■</v>
      </c>
      <c r="F195" s="1" t="str">
        <f t="shared" si="100"/>
        <v>■</v>
      </c>
      <c r="G195" s="1" t="str">
        <f t="shared" si="100"/>
        <v>■</v>
      </c>
      <c r="H195" s="1" t="str">
        <f t="shared" si="100"/>
        <v>■</v>
      </c>
      <c r="I195" s="1" t="str">
        <f t="shared" si="100"/>
        <v>□</v>
      </c>
      <c r="J195" s="1" t="str">
        <f t="shared" si="100"/>
        <v>◇</v>
      </c>
      <c r="K195" s="1" t="str">
        <f t="shared" si="100"/>
        <v>◇</v>
      </c>
      <c r="L195" s="1" t="str">
        <f t="shared" si="100"/>
        <v>■</v>
      </c>
      <c r="M195" s="1" t="str">
        <f t="shared" si="100"/>
        <v>■</v>
      </c>
      <c r="N195" s="1" t="str">
        <f t="shared" si="100"/>
        <v>■</v>
      </c>
      <c r="O195" s="1" t="str">
        <f t="shared" si="100"/>
        <v>■</v>
      </c>
      <c r="P195" s="1" t="str">
        <f t="shared" si="100"/>
        <v>■</v>
      </c>
      <c r="Q195" s="1" t="str">
        <f t="shared" si="100"/>
        <v>■</v>
      </c>
      <c r="R195" s="1" t="str">
        <f t="shared" si="100"/>
        <v>■</v>
      </c>
      <c r="S195" s="1" t="str">
        <f t="shared" si="100"/>
        <v>■</v>
      </c>
      <c r="T195" s="1" t="str">
        <f t="shared" si="100"/>
        <v>■</v>
      </c>
      <c r="U195" s="1" t="str">
        <f t="shared" si="100"/>
        <v>■</v>
      </c>
      <c r="V195" s="46" t="str">
        <f t="shared" si="100"/>
        <v>□</v>
      </c>
      <c r="W195" s="1" t="str">
        <f t="shared" si="100"/>
        <v>□</v>
      </c>
    </row>
    <row r="196" spans="4:23" ht="13.5" hidden="1">
      <c r="D196" s="1" t="str">
        <f t="shared" si="98"/>
        <v>◇</v>
      </c>
      <c r="E196" s="1" t="str">
        <f aca="true" t="shared" si="101" ref="E196:W196">+RIGHTB(E180,2)</f>
        <v>◇</v>
      </c>
      <c r="F196" s="1" t="str">
        <f t="shared" si="101"/>
        <v>◇</v>
      </c>
      <c r="G196" s="1" t="str">
        <f t="shared" si="101"/>
        <v>◇</v>
      </c>
      <c r="H196" s="1" t="str">
        <f t="shared" si="101"/>
        <v>◇</v>
      </c>
      <c r="I196" s="1" t="str">
        <f t="shared" si="101"/>
        <v>△</v>
      </c>
      <c r="J196" s="1" t="str">
        <f t="shared" si="101"/>
        <v>■</v>
      </c>
      <c r="K196" s="1" t="str">
        <f t="shared" si="101"/>
        <v>■</v>
      </c>
      <c r="L196" s="1" t="str">
        <f t="shared" si="101"/>
        <v>◇</v>
      </c>
      <c r="M196" s="1" t="str">
        <f t="shared" si="101"/>
        <v>◇</v>
      </c>
      <c r="N196" s="1" t="str">
        <f t="shared" si="101"/>
        <v>□</v>
      </c>
      <c r="O196" s="1" t="str">
        <f t="shared" si="101"/>
        <v>□</v>
      </c>
      <c r="P196" s="1" t="str">
        <f t="shared" si="101"/>
        <v>□</v>
      </c>
      <c r="Q196" s="1" t="str">
        <f t="shared" si="101"/>
        <v>□</v>
      </c>
      <c r="R196" s="1" t="str">
        <f t="shared" si="101"/>
        <v>□</v>
      </c>
      <c r="S196" s="1" t="str">
        <f t="shared" si="101"/>
        <v>□</v>
      </c>
      <c r="T196" s="1" t="str">
        <f t="shared" si="101"/>
        <v>□</v>
      </c>
      <c r="U196" s="1" t="str">
        <f t="shared" si="101"/>
        <v>□</v>
      </c>
      <c r="V196" s="46" t="str">
        <f t="shared" si="101"/>
        <v>■</v>
      </c>
      <c r="W196" s="1" t="str">
        <f t="shared" si="101"/>
        <v>■</v>
      </c>
    </row>
    <row r="197" spans="4:23" ht="13.5" hidden="1">
      <c r="D197" s="1" t="str">
        <f t="shared" si="98"/>
        <v>■</v>
      </c>
      <c r="E197" s="1" t="str">
        <f aca="true" t="shared" si="102" ref="E197:W197">+RIGHTB(E181,2)</f>
        <v>■</v>
      </c>
      <c r="F197" s="1" t="str">
        <f t="shared" si="102"/>
        <v>■</v>
      </c>
      <c r="G197" s="1" t="str">
        <f t="shared" si="102"/>
        <v>■</v>
      </c>
      <c r="H197" s="1" t="str">
        <f t="shared" si="102"/>
        <v>■</v>
      </c>
      <c r="I197" s="1" t="str">
        <f t="shared" si="102"/>
        <v>■</v>
      </c>
      <c r="J197" s="1" t="str">
        <f t="shared" si="102"/>
        <v>▼</v>
      </c>
      <c r="K197" s="1" t="str">
        <f t="shared" si="102"/>
        <v>▼</v>
      </c>
      <c r="L197" s="1" t="str">
        <f t="shared" si="102"/>
        <v>△</v>
      </c>
      <c r="M197" s="1" t="str">
        <f t="shared" si="102"/>
        <v>△</v>
      </c>
      <c r="N197" s="1" t="str">
        <f t="shared" si="102"/>
        <v>△</v>
      </c>
      <c r="O197" s="1" t="str">
        <f t="shared" si="102"/>
        <v>△</v>
      </c>
      <c r="P197" s="1" t="str">
        <f t="shared" si="102"/>
        <v>△</v>
      </c>
      <c r="Q197" s="1" t="str">
        <f t="shared" si="102"/>
        <v>△</v>
      </c>
      <c r="R197" s="1" t="str">
        <f t="shared" si="102"/>
        <v>△</v>
      </c>
      <c r="S197" s="1" t="str">
        <f t="shared" si="102"/>
        <v>△</v>
      </c>
      <c r="T197" s="1" t="str">
        <f t="shared" si="102"/>
        <v>△</v>
      </c>
      <c r="U197" s="1" t="str">
        <f t="shared" si="102"/>
        <v>△</v>
      </c>
      <c r="V197" s="46" t="str">
        <f t="shared" si="102"/>
        <v>△</v>
      </c>
      <c r="W197" s="1" t="str">
        <f t="shared" si="102"/>
        <v>△</v>
      </c>
    </row>
    <row r="198" spans="4:23" ht="13.5" hidden="1">
      <c r="D198" s="1" t="str">
        <f t="shared" si="98"/>
        <v>▼</v>
      </c>
      <c r="E198" s="1" t="str">
        <f aca="true" t="shared" si="103" ref="E198:W198">+RIGHTB(E182,2)</f>
        <v>△</v>
      </c>
      <c r="F198" s="1" t="str">
        <f t="shared" si="103"/>
        <v>△</v>
      </c>
      <c r="G198" s="1" t="str">
        <f t="shared" si="103"/>
        <v>△</v>
      </c>
      <c r="H198" s="1" t="str">
        <f t="shared" si="103"/>
        <v>△</v>
      </c>
      <c r="I198" s="1" t="str">
        <f t="shared" si="103"/>
        <v>■</v>
      </c>
      <c r="J198" s="1" t="str">
        <f t="shared" si="103"/>
        <v>△</v>
      </c>
      <c r="K198" s="1" t="str">
        <f t="shared" si="103"/>
        <v>△</v>
      </c>
      <c r="L198" s="1" t="str">
        <f t="shared" si="103"/>
        <v>▼</v>
      </c>
      <c r="M198" s="1" t="str">
        <f t="shared" si="103"/>
        <v>□</v>
      </c>
      <c r="N198" s="1" t="str">
        <f t="shared" si="103"/>
        <v>◇</v>
      </c>
      <c r="O198" s="1" t="str">
        <f t="shared" si="103"/>
        <v>◇</v>
      </c>
      <c r="P198" s="1" t="str">
        <f t="shared" si="103"/>
        <v>◇</v>
      </c>
      <c r="Q198" s="1" t="str">
        <f t="shared" si="103"/>
        <v>□</v>
      </c>
      <c r="R198" s="1" t="str">
        <f t="shared" si="103"/>
        <v>□</v>
      </c>
      <c r="S198" s="1" t="str">
        <f t="shared" si="103"/>
        <v>□</v>
      </c>
      <c r="T198" s="1" t="str">
        <f t="shared" si="103"/>
        <v>□</v>
      </c>
      <c r="U198" s="1" t="str">
        <f t="shared" si="103"/>
        <v>□</v>
      </c>
      <c r="V198" s="46" t="str">
        <f t="shared" si="103"/>
        <v>□</v>
      </c>
      <c r="W198" s="1" t="str">
        <f t="shared" si="103"/>
        <v>□</v>
      </c>
    </row>
    <row r="199" spans="4:23" ht="13.5" hidden="1">
      <c r="D199" s="1" t="str">
        <f t="shared" si="98"/>
        <v>△</v>
      </c>
      <c r="E199" s="1" t="str">
        <f aca="true" t="shared" si="104" ref="E199:W199">+RIGHTB(E183,2)</f>
        <v>▼</v>
      </c>
      <c r="F199" s="1" t="str">
        <f t="shared" si="104"/>
        <v>▼</v>
      </c>
      <c r="G199" s="1" t="str">
        <f t="shared" si="104"/>
        <v>▼</v>
      </c>
      <c r="H199" s="1" t="str">
        <f t="shared" si="104"/>
        <v>▼</v>
      </c>
      <c r="I199" s="1" t="str">
        <f t="shared" si="104"/>
        <v>▼</v>
      </c>
      <c r="J199" s="1" t="str">
        <f t="shared" si="104"/>
        <v>■</v>
      </c>
      <c r="K199" s="1" t="str">
        <f t="shared" si="104"/>
        <v>■</v>
      </c>
      <c r="L199" s="1" t="str">
        <f t="shared" si="104"/>
        <v>■</v>
      </c>
      <c r="M199" s="1" t="str">
        <f t="shared" si="104"/>
        <v>■</v>
      </c>
      <c r="N199" s="1" t="str">
        <f t="shared" si="104"/>
        <v>■</v>
      </c>
      <c r="O199" s="1" t="str">
        <f t="shared" si="104"/>
        <v>■</v>
      </c>
      <c r="P199" s="1" t="str">
        <f t="shared" si="104"/>
        <v>□</v>
      </c>
      <c r="Q199" s="1" t="str">
        <f t="shared" si="104"/>
        <v>◇</v>
      </c>
      <c r="R199" s="1" t="str">
        <f t="shared" si="104"/>
        <v>◇</v>
      </c>
      <c r="S199" s="1" t="str">
        <f t="shared" si="104"/>
        <v>□</v>
      </c>
      <c r="T199" s="1" t="str">
        <f t="shared" si="104"/>
        <v>□</v>
      </c>
      <c r="U199" s="1" t="str">
        <f t="shared" si="104"/>
        <v>□</v>
      </c>
      <c r="V199" s="46" t="str">
        <f t="shared" si="104"/>
        <v>□</v>
      </c>
      <c r="W199" s="1" t="str">
        <f t="shared" si="104"/>
        <v>□</v>
      </c>
    </row>
    <row r="200" spans="4:23" ht="13.5" hidden="1">
      <c r="D200" s="1" t="str">
        <f t="shared" si="98"/>
        <v>◇</v>
      </c>
      <c r="E200" s="1" t="str">
        <f aca="true" t="shared" si="105" ref="E200:W200">+RIGHTB(E184,2)</f>
        <v>◇</v>
      </c>
      <c r="F200" s="1" t="str">
        <f t="shared" si="105"/>
        <v>◇</v>
      </c>
      <c r="G200" s="1" t="str">
        <f t="shared" si="105"/>
        <v>◇</v>
      </c>
      <c r="H200" s="1" t="str">
        <f t="shared" si="105"/>
        <v>□</v>
      </c>
      <c r="I200" s="1" t="str">
        <f t="shared" si="105"/>
        <v>◇</v>
      </c>
      <c r="J200" s="1" t="str">
        <f t="shared" si="105"/>
        <v>□</v>
      </c>
      <c r="K200" s="1" t="str">
        <f t="shared" si="105"/>
        <v>□</v>
      </c>
      <c r="L200" s="1" t="str">
        <f t="shared" si="105"/>
        <v>□</v>
      </c>
      <c r="M200" s="1" t="str">
        <f t="shared" si="105"/>
        <v>▼</v>
      </c>
      <c r="N200" s="1" t="str">
        <f t="shared" si="105"/>
        <v>▼</v>
      </c>
      <c r="O200" s="1" t="str">
        <f t="shared" si="105"/>
        <v>□</v>
      </c>
      <c r="P200" s="1" t="str">
        <f t="shared" si="105"/>
        <v>■</v>
      </c>
      <c r="Q200" s="1" t="str">
        <f t="shared" si="105"/>
        <v>■</v>
      </c>
      <c r="R200" s="1" t="str">
        <f t="shared" si="105"/>
        <v>□</v>
      </c>
      <c r="S200" s="1" t="str">
        <f t="shared" si="105"/>
        <v>◇</v>
      </c>
      <c r="T200" s="1" t="str">
        <f t="shared" si="105"/>
        <v>◇</v>
      </c>
      <c r="U200" s="1" t="str">
        <f t="shared" si="105"/>
        <v>◇</v>
      </c>
      <c r="V200" s="46" t="str">
        <f t="shared" si="105"/>
        <v>■</v>
      </c>
      <c r="W200" s="1" t="str">
        <f t="shared" si="105"/>
        <v>■</v>
      </c>
    </row>
    <row r="201" spans="4:23" ht="13.5" hidden="1">
      <c r="D201" s="1" t="str">
        <f t="shared" si="98"/>
        <v>□</v>
      </c>
      <c r="E201" s="1" t="str">
        <f aca="true" t="shared" si="106" ref="E201:W201">+RIGHTB(E185,2)</f>
        <v>△</v>
      </c>
      <c r="F201" s="1" t="str">
        <f t="shared" si="106"/>
        <v>△</v>
      </c>
      <c r="G201" s="1" t="str">
        <f t="shared" si="106"/>
        <v>△</v>
      </c>
      <c r="H201" s="1" t="str">
        <f t="shared" si="106"/>
        <v>◇</v>
      </c>
      <c r="I201" s="1" t="str">
        <f t="shared" si="106"/>
        <v>△</v>
      </c>
      <c r="J201" s="1" t="str">
        <f t="shared" si="106"/>
        <v>△</v>
      </c>
      <c r="K201" s="1" t="str">
        <f t="shared" si="106"/>
        <v>△</v>
      </c>
      <c r="L201" s="1" t="str">
        <f t="shared" si="106"/>
        <v>△</v>
      </c>
      <c r="M201" s="1" t="str">
        <f t="shared" si="106"/>
        <v>□</v>
      </c>
      <c r="N201" s="1" t="str">
        <f t="shared" si="106"/>
        <v>□</v>
      </c>
      <c r="O201" s="1" t="str">
        <f t="shared" si="106"/>
        <v>▼</v>
      </c>
      <c r="P201" s="1" t="str">
        <f t="shared" si="106"/>
        <v>□</v>
      </c>
      <c r="Q201" s="1" t="str">
        <f t="shared" si="106"/>
        <v>□</v>
      </c>
      <c r="R201" s="1" t="str">
        <f t="shared" si="106"/>
        <v>■</v>
      </c>
      <c r="S201" s="1" t="str">
        <f t="shared" si="106"/>
        <v>■</v>
      </c>
      <c r="T201" s="1" t="str">
        <f t="shared" si="106"/>
        <v>■</v>
      </c>
      <c r="U201" s="1" t="str">
        <f t="shared" si="106"/>
        <v>■</v>
      </c>
      <c r="V201" s="46" t="str">
        <f t="shared" si="106"/>
        <v>◇</v>
      </c>
      <c r="W201" s="1" t="str">
        <f t="shared" si="106"/>
        <v>◇</v>
      </c>
    </row>
    <row r="202" spans="4:23" ht="13.5" hidden="1">
      <c r="D202" s="1" t="str">
        <f t="shared" si="98"/>
        <v>△</v>
      </c>
      <c r="E202" s="1" t="str">
        <f aca="true" t="shared" si="107" ref="E202:W202">+RIGHTB(E186,2)</f>
        <v>□</v>
      </c>
      <c r="F202" s="1" t="str">
        <f t="shared" si="107"/>
        <v>□</v>
      </c>
      <c r="G202" s="1" t="str">
        <f t="shared" si="107"/>
        <v>□</v>
      </c>
      <c r="H202" s="1" t="str">
        <f t="shared" si="107"/>
        <v>△</v>
      </c>
      <c r="I202" s="1" t="str">
        <f t="shared" si="107"/>
        <v>□</v>
      </c>
      <c r="J202" s="1" t="str">
        <f t="shared" si="107"/>
        <v>◇</v>
      </c>
      <c r="K202" s="1" t="str">
        <f t="shared" si="107"/>
        <v>◇</v>
      </c>
      <c r="L202" s="1" t="str">
        <f t="shared" si="107"/>
        <v>◇</v>
      </c>
      <c r="M202" s="1" t="str">
        <f t="shared" si="107"/>
        <v>△</v>
      </c>
      <c r="N202" s="1" t="str">
        <f t="shared" si="107"/>
        <v>□</v>
      </c>
      <c r="O202" s="1" t="str">
        <f t="shared" si="107"/>
        <v>□</v>
      </c>
      <c r="P202" s="1" t="str">
        <f t="shared" si="107"/>
        <v>▼</v>
      </c>
      <c r="Q202" s="1" t="str">
        <f t="shared" si="107"/>
        <v>▼</v>
      </c>
      <c r="R202" s="1" t="str">
        <f t="shared" si="107"/>
        <v>▼</v>
      </c>
      <c r="S202" s="1" t="str">
        <f t="shared" si="107"/>
        <v>▼</v>
      </c>
      <c r="T202" s="1" t="str">
        <f t="shared" si="107"/>
        <v>▼</v>
      </c>
      <c r="U202" s="1" t="str">
        <f t="shared" si="107"/>
        <v>▼</v>
      </c>
      <c r="V202" s="46" t="str">
        <f t="shared" si="107"/>
        <v>▼</v>
      </c>
      <c r="W202" s="1" t="str">
        <f t="shared" si="107"/>
        <v>▼</v>
      </c>
    </row>
    <row r="203" spans="4:23" ht="13.5" hidden="1">
      <c r="D203" s="1" t="str">
        <f t="shared" si="98"/>
        <v>▲</v>
      </c>
      <c r="E203" s="1" t="str">
        <f aca="true" t="shared" si="108" ref="E203:W203">+RIGHTB(E187,2)</f>
        <v>▲</v>
      </c>
      <c r="F203" s="1" t="str">
        <f t="shared" si="108"/>
        <v>▲</v>
      </c>
      <c r="G203" s="1" t="str">
        <f t="shared" si="108"/>
        <v>▲</v>
      </c>
      <c r="H203" s="1" t="str">
        <f t="shared" si="108"/>
        <v>▲</v>
      </c>
      <c r="I203" s="1" t="str">
        <f t="shared" si="108"/>
        <v>□</v>
      </c>
      <c r="J203" s="1" t="str">
        <f t="shared" si="108"/>
        <v>□</v>
      </c>
      <c r="K203" s="1" t="str">
        <f t="shared" si="108"/>
        <v>□</v>
      </c>
      <c r="L203" s="1" t="str">
        <f t="shared" si="108"/>
        <v>□</v>
      </c>
      <c r="M203" s="1" t="str">
        <f t="shared" si="108"/>
        <v>□</v>
      </c>
      <c r="N203" s="1" t="str">
        <f t="shared" si="108"/>
        <v>△</v>
      </c>
      <c r="O203" s="1" t="str">
        <f t="shared" si="108"/>
        <v>△</v>
      </c>
      <c r="P203" s="1" t="str">
        <f t="shared" si="108"/>
        <v>△</v>
      </c>
      <c r="Q203" s="1" t="str">
        <f t="shared" si="108"/>
        <v>△</v>
      </c>
      <c r="R203" s="1" t="str">
        <f t="shared" si="108"/>
        <v>△</v>
      </c>
      <c r="S203" s="1" t="str">
        <f t="shared" si="108"/>
        <v>△</v>
      </c>
      <c r="T203" s="1" t="str">
        <f t="shared" si="108"/>
        <v>△</v>
      </c>
      <c r="U203" s="1" t="str">
        <f t="shared" si="108"/>
        <v>△</v>
      </c>
      <c r="V203" s="46" t="str">
        <f t="shared" si="108"/>
        <v>△</v>
      </c>
      <c r="W203" s="1" t="str">
        <f t="shared" si="108"/>
        <v>△</v>
      </c>
    </row>
    <row r="204" spans="4:23" ht="13.5" hidden="1">
      <c r="D204" s="1" t="str">
        <f t="shared" si="98"/>
        <v>▼</v>
      </c>
      <c r="E204" s="1" t="str">
        <f aca="true" t="shared" si="109" ref="E204:W204">+RIGHTB(E188,2)</f>
        <v>▼</v>
      </c>
      <c r="F204" s="1" t="str">
        <f t="shared" si="109"/>
        <v>□</v>
      </c>
      <c r="G204" s="1" t="str">
        <f t="shared" si="109"/>
        <v>□</v>
      </c>
      <c r="H204" s="1" t="str">
        <f t="shared" si="109"/>
        <v>■</v>
      </c>
      <c r="I204" s="1" t="str">
        <f t="shared" si="109"/>
        <v>□</v>
      </c>
      <c r="J204" s="1" t="str">
        <f t="shared" si="109"/>
        <v>□</v>
      </c>
      <c r="K204" s="1" t="str">
        <f t="shared" si="109"/>
        <v>□</v>
      </c>
      <c r="L204" s="1" t="str">
        <f t="shared" si="109"/>
        <v>□</v>
      </c>
      <c r="M204" s="1" t="str">
        <f t="shared" si="109"/>
        <v>◇</v>
      </c>
      <c r="N204" s="1" t="str">
        <f t="shared" si="109"/>
        <v>▲</v>
      </c>
      <c r="O204" s="1" t="str">
        <f t="shared" si="109"/>
        <v>▲</v>
      </c>
      <c r="P204" s="1" t="str">
        <f t="shared" si="109"/>
        <v>▲</v>
      </c>
      <c r="Q204" s="1" t="str">
        <f t="shared" si="109"/>
        <v>▲</v>
      </c>
      <c r="R204" s="1" t="str">
        <f t="shared" si="109"/>
        <v>▲</v>
      </c>
      <c r="S204" s="1" t="str">
        <f t="shared" si="109"/>
        <v>□</v>
      </c>
      <c r="T204" s="1" t="str">
        <f t="shared" si="109"/>
        <v>□</v>
      </c>
      <c r="U204" s="1" t="str">
        <f t="shared" si="109"/>
        <v>□</v>
      </c>
      <c r="V204" s="46" t="str">
        <f t="shared" si="109"/>
        <v>□</v>
      </c>
      <c r="W204" s="1" t="str">
        <f t="shared" si="109"/>
        <v>□</v>
      </c>
    </row>
    <row r="205" spans="4:23" ht="13.5" hidden="1">
      <c r="D205" s="1" t="str">
        <f t="shared" si="98"/>
        <v>◇</v>
      </c>
      <c r="E205" s="1" t="str">
        <f aca="true" t="shared" si="110" ref="E205:W205">+RIGHTB(E189,2)</f>
        <v>◇</v>
      </c>
      <c r="F205" s="1" t="str">
        <f t="shared" si="110"/>
        <v>▼</v>
      </c>
      <c r="G205" s="1" t="str">
        <f t="shared" si="110"/>
        <v>■</v>
      </c>
      <c r="H205" s="1" t="str">
        <f t="shared" si="110"/>
        <v>□</v>
      </c>
      <c r="I205" s="1" t="str">
        <f t="shared" si="110"/>
        <v>◇</v>
      </c>
      <c r="J205" s="1" t="str">
        <f t="shared" si="110"/>
        <v>▲</v>
      </c>
      <c r="K205" s="1" t="str">
        <f t="shared" si="110"/>
        <v>▲</v>
      </c>
      <c r="L205" s="1" t="str">
        <f t="shared" si="110"/>
        <v>▲</v>
      </c>
      <c r="M205" s="1" t="str">
        <f t="shared" si="110"/>
        <v>▲</v>
      </c>
      <c r="N205" s="1" t="str">
        <f t="shared" si="110"/>
        <v>◇</v>
      </c>
      <c r="O205" s="1" t="str">
        <f t="shared" si="110"/>
        <v>■</v>
      </c>
      <c r="P205" s="1" t="str">
        <f t="shared" si="110"/>
        <v>□</v>
      </c>
      <c r="Q205" s="1" t="str">
        <f t="shared" si="110"/>
        <v>□</v>
      </c>
      <c r="R205" s="1" t="str">
        <f t="shared" si="110"/>
        <v>□</v>
      </c>
      <c r="S205" s="1" t="str">
        <f t="shared" si="110"/>
        <v>▲</v>
      </c>
      <c r="T205" s="1" t="str">
        <f t="shared" si="110"/>
        <v>▲</v>
      </c>
      <c r="U205" s="1" t="str">
        <f t="shared" si="110"/>
        <v>▲</v>
      </c>
      <c r="V205" s="46" t="str">
        <f t="shared" si="110"/>
        <v>▲</v>
      </c>
      <c r="W205" s="1" t="str">
        <f t="shared" si="110"/>
        <v>▲</v>
      </c>
    </row>
    <row r="206" spans="4:23" ht="13.5" hidden="1">
      <c r="D206" s="1" t="str">
        <f t="shared" si="98"/>
        <v>□</v>
      </c>
      <c r="E206" s="1" t="str">
        <f aca="true" t="shared" si="111" ref="E206:W206">+RIGHTB(E190,2)</f>
        <v>□</v>
      </c>
      <c r="F206" s="1" t="str">
        <f t="shared" si="111"/>
        <v>■</v>
      </c>
      <c r="G206" s="1" t="str">
        <f t="shared" si="111"/>
        <v>▼</v>
      </c>
      <c r="H206" s="1" t="str">
        <f t="shared" si="111"/>
        <v>◇</v>
      </c>
      <c r="I206" s="1" t="str">
        <f t="shared" si="111"/>
        <v>□</v>
      </c>
      <c r="J206" s="1" t="str">
        <f t="shared" si="111"/>
        <v>◇</v>
      </c>
      <c r="K206" s="1" t="str">
        <f t="shared" si="111"/>
        <v>◇</v>
      </c>
      <c r="L206" s="1" t="str">
        <f t="shared" si="111"/>
        <v>◇</v>
      </c>
      <c r="M206" s="1" t="str">
        <f t="shared" si="111"/>
        <v>■</v>
      </c>
      <c r="N206" s="1" t="str">
        <f t="shared" si="111"/>
        <v>■</v>
      </c>
      <c r="O206" s="1" t="str">
        <f t="shared" si="111"/>
        <v>◇</v>
      </c>
      <c r="P206" s="1" t="str">
        <f t="shared" si="111"/>
        <v>■</v>
      </c>
      <c r="Q206" s="1" t="str">
        <f t="shared" si="111"/>
        <v>■</v>
      </c>
      <c r="R206" s="1" t="str">
        <f t="shared" si="111"/>
        <v>■</v>
      </c>
      <c r="S206" s="1" t="str">
        <f t="shared" si="111"/>
        <v>■</v>
      </c>
      <c r="T206" s="1" t="str">
        <f t="shared" si="111"/>
        <v>■</v>
      </c>
      <c r="U206" s="1" t="str">
        <f t="shared" si="111"/>
        <v>■</v>
      </c>
      <c r="V206" s="46" t="str">
        <f t="shared" si="111"/>
        <v>■</v>
      </c>
      <c r="W206" s="1" t="str">
        <f t="shared" si="111"/>
        <v>■</v>
      </c>
    </row>
    <row r="207" spans="4:23" ht="13.5" hidden="1">
      <c r="D207" s="1" t="str">
        <f t="shared" si="98"/>
        <v>□</v>
      </c>
      <c r="E207" s="1" t="str">
        <f aca="true" t="shared" si="112" ref="E207:W207">+RIGHTB(E191,2)</f>
        <v>□</v>
      </c>
      <c r="F207" s="1" t="str">
        <f t="shared" si="112"/>
        <v>◇</v>
      </c>
      <c r="G207" s="1" t="str">
        <f t="shared" si="112"/>
        <v>◇</v>
      </c>
      <c r="H207" s="1" t="str">
        <f t="shared" si="112"/>
        <v>□</v>
      </c>
      <c r="I207" s="1" t="str">
        <f t="shared" si="112"/>
        <v>▲</v>
      </c>
      <c r="J207" s="1" t="str">
        <f t="shared" si="112"/>
        <v>□</v>
      </c>
      <c r="K207" s="1" t="str">
        <f t="shared" si="112"/>
        <v>□</v>
      </c>
      <c r="L207" s="1" t="str">
        <f t="shared" si="112"/>
        <v>□</v>
      </c>
      <c r="M207" s="1" t="str">
        <f t="shared" si="112"/>
        <v>□</v>
      </c>
      <c r="N207" s="1" t="str">
        <f t="shared" si="112"/>
        <v>□</v>
      </c>
      <c r="O207" s="1" t="str">
        <f t="shared" si="112"/>
        <v>□</v>
      </c>
      <c r="P207" s="1" t="str">
        <f t="shared" si="112"/>
        <v>◇</v>
      </c>
      <c r="Q207" s="1" t="str">
        <f t="shared" si="112"/>
        <v>◇</v>
      </c>
      <c r="R207" s="1" t="str">
        <f t="shared" si="112"/>
        <v>◇</v>
      </c>
      <c r="S207" s="1" t="str">
        <f t="shared" si="112"/>
        <v>◇</v>
      </c>
      <c r="T207" s="1" t="str">
        <f t="shared" si="112"/>
        <v>◇</v>
      </c>
      <c r="U207" s="1" t="str">
        <f t="shared" si="112"/>
        <v>◇</v>
      </c>
      <c r="V207" s="46" t="str">
        <f t="shared" si="112"/>
        <v>◇</v>
      </c>
      <c r="W207" s="1" t="str">
        <f t="shared" si="112"/>
        <v>◇</v>
      </c>
    </row>
    <row r="208" spans="4:23" ht="13.5" hidden="1">
      <c r="D208" s="1" t="str">
        <f t="shared" si="98"/>
        <v>□</v>
      </c>
      <c r="E208" s="1" t="str">
        <f aca="true" t="shared" si="113" ref="E208:W208">+RIGHTB(E192,2)</f>
        <v>■</v>
      </c>
      <c r="F208" s="1" t="str">
        <f t="shared" si="113"/>
        <v>□</v>
      </c>
      <c r="G208" s="1" t="str">
        <f t="shared" si="113"/>
        <v>□</v>
      </c>
      <c r="H208" s="1" t="str">
        <f t="shared" si="113"/>
        <v>□</v>
      </c>
      <c r="I208" s="1" t="str">
        <f t="shared" si="113"/>
        <v>□</v>
      </c>
      <c r="J208" s="1" t="str">
        <f t="shared" si="113"/>
        <v>□</v>
      </c>
      <c r="K208" s="1" t="str">
        <f t="shared" si="113"/>
        <v>▼</v>
      </c>
      <c r="L208" s="1" t="str">
        <f t="shared" si="113"/>
        <v>■</v>
      </c>
      <c r="M208" s="1" t="str">
        <f t="shared" si="113"/>
        <v>◇</v>
      </c>
      <c r="N208" s="1" t="str">
        <f t="shared" si="113"/>
        <v>□</v>
      </c>
      <c r="O208" s="1" t="str">
        <f t="shared" si="113"/>
        <v>□</v>
      </c>
      <c r="P208" s="1" t="str">
        <f t="shared" si="113"/>
        <v>□</v>
      </c>
      <c r="Q208" s="1" t="str">
        <f t="shared" si="113"/>
        <v>◇</v>
      </c>
      <c r="R208" s="1" t="str">
        <f t="shared" si="113"/>
        <v>◇</v>
      </c>
      <c r="S208" s="1" t="str">
        <f t="shared" si="113"/>
        <v>◇</v>
      </c>
      <c r="T208" s="1" t="str">
        <f t="shared" si="113"/>
        <v>◇</v>
      </c>
      <c r="U208" s="1" t="str">
        <f t="shared" si="113"/>
        <v>◇</v>
      </c>
      <c r="V208" s="46" t="str">
        <f t="shared" si="113"/>
        <v>◇</v>
      </c>
      <c r="W208" s="1" t="str">
        <f t="shared" si="113"/>
        <v>◇</v>
      </c>
    </row>
    <row r="209" ht="13.5">
      <c r="V209" s="46"/>
    </row>
    <row r="210" spans="2:23" ht="13.5">
      <c r="B210" s="1" t="s">
        <v>298</v>
      </c>
      <c r="D210" s="1">
        <f>+COUNTIF(D$194:D$208,"◇")</f>
        <v>3</v>
      </c>
      <c r="E210" s="1">
        <f aca="true" t="shared" si="114" ref="E210:W210">+COUNTIF(E$194:E$208,"◇")</f>
        <v>3</v>
      </c>
      <c r="F210" s="1">
        <f t="shared" si="114"/>
        <v>3</v>
      </c>
      <c r="G210" s="1">
        <f t="shared" si="114"/>
        <v>3</v>
      </c>
      <c r="H210" s="1">
        <f t="shared" si="114"/>
        <v>3</v>
      </c>
      <c r="I210" s="1">
        <f t="shared" si="114"/>
        <v>3</v>
      </c>
      <c r="J210" s="1">
        <f t="shared" si="114"/>
        <v>3</v>
      </c>
      <c r="K210" s="1">
        <f t="shared" si="114"/>
        <v>3</v>
      </c>
      <c r="L210" s="1">
        <f t="shared" si="114"/>
        <v>3</v>
      </c>
      <c r="M210" s="1">
        <f t="shared" si="114"/>
        <v>3</v>
      </c>
      <c r="N210" s="1">
        <f t="shared" si="114"/>
        <v>2</v>
      </c>
      <c r="O210" s="1">
        <f t="shared" si="114"/>
        <v>2</v>
      </c>
      <c r="P210" s="1">
        <f t="shared" si="114"/>
        <v>2</v>
      </c>
      <c r="Q210" s="1">
        <f t="shared" si="114"/>
        <v>3</v>
      </c>
      <c r="R210" s="1">
        <f t="shared" si="114"/>
        <v>3</v>
      </c>
      <c r="S210" s="1">
        <f t="shared" si="114"/>
        <v>3</v>
      </c>
      <c r="T210" s="1">
        <f t="shared" si="114"/>
        <v>3</v>
      </c>
      <c r="U210" s="1">
        <f t="shared" si="114"/>
        <v>3</v>
      </c>
      <c r="V210" s="46">
        <f t="shared" si="114"/>
        <v>3</v>
      </c>
      <c r="W210" s="1">
        <f t="shared" si="114"/>
        <v>3</v>
      </c>
    </row>
    <row r="211" spans="2:23" ht="13.5">
      <c r="B211" s="1" t="s">
        <v>297</v>
      </c>
      <c r="D211" s="1">
        <f>+COUNTIF(D$194:D$208,"□")</f>
        <v>5</v>
      </c>
      <c r="E211" s="1">
        <f aca="true" t="shared" si="115" ref="E211:W211">+COUNTIF(E$194:E$208,"□")</f>
        <v>4</v>
      </c>
      <c r="F211" s="1">
        <f t="shared" si="115"/>
        <v>4</v>
      </c>
      <c r="G211" s="1">
        <f t="shared" si="115"/>
        <v>4</v>
      </c>
      <c r="H211" s="1">
        <f t="shared" si="115"/>
        <v>5</v>
      </c>
      <c r="I211" s="1">
        <f t="shared" si="115"/>
        <v>6</v>
      </c>
      <c r="J211" s="1">
        <f t="shared" si="115"/>
        <v>6</v>
      </c>
      <c r="K211" s="1">
        <f t="shared" si="115"/>
        <v>5</v>
      </c>
      <c r="L211" s="1">
        <f t="shared" si="115"/>
        <v>5</v>
      </c>
      <c r="M211" s="1">
        <f t="shared" si="115"/>
        <v>5</v>
      </c>
      <c r="N211" s="1">
        <f t="shared" si="115"/>
        <v>6</v>
      </c>
      <c r="O211" s="1">
        <f t="shared" si="115"/>
        <v>6</v>
      </c>
      <c r="P211" s="1">
        <f t="shared" si="115"/>
        <v>6</v>
      </c>
      <c r="Q211" s="1">
        <f t="shared" si="115"/>
        <v>5</v>
      </c>
      <c r="R211" s="1">
        <f t="shared" si="115"/>
        <v>5</v>
      </c>
      <c r="S211" s="1">
        <f t="shared" si="115"/>
        <v>5</v>
      </c>
      <c r="T211" s="1">
        <f t="shared" si="115"/>
        <v>5</v>
      </c>
      <c r="U211" s="1">
        <f t="shared" si="115"/>
        <v>5</v>
      </c>
      <c r="V211" s="46">
        <f t="shared" si="115"/>
        <v>5</v>
      </c>
      <c r="W211" s="1">
        <f t="shared" si="115"/>
        <v>5</v>
      </c>
    </row>
    <row r="212" spans="2:23" ht="13.5">
      <c r="B212" s="1" t="s">
        <v>300</v>
      </c>
      <c r="D212" s="1">
        <f>+COUNTIF(D$194:D$208,"△")</f>
        <v>2</v>
      </c>
      <c r="E212" s="1">
        <f aca="true" t="shared" si="116" ref="E212:W212">+COUNTIF(E$194:E$208,"△")</f>
        <v>2</v>
      </c>
      <c r="F212" s="1">
        <f t="shared" si="116"/>
        <v>2</v>
      </c>
      <c r="G212" s="1">
        <f t="shared" si="116"/>
        <v>2</v>
      </c>
      <c r="H212" s="1">
        <f t="shared" si="116"/>
        <v>2</v>
      </c>
      <c r="I212" s="1">
        <f t="shared" si="116"/>
        <v>2</v>
      </c>
      <c r="J212" s="1">
        <f t="shared" si="116"/>
        <v>2</v>
      </c>
      <c r="K212" s="1">
        <f t="shared" si="116"/>
        <v>2</v>
      </c>
      <c r="L212" s="1">
        <f t="shared" si="116"/>
        <v>2</v>
      </c>
      <c r="M212" s="1">
        <f t="shared" si="116"/>
        <v>2</v>
      </c>
      <c r="N212" s="1">
        <f t="shared" si="116"/>
        <v>2</v>
      </c>
      <c r="O212" s="1">
        <f t="shared" si="116"/>
        <v>2</v>
      </c>
      <c r="P212" s="1">
        <f t="shared" si="116"/>
        <v>2</v>
      </c>
      <c r="Q212" s="1">
        <f t="shared" si="116"/>
        <v>2</v>
      </c>
      <c r="R212" s="1">
        <f t="shared" si="116"/>
        <v>2</v>
      </c>
      <c r="S212" s="1">
        <f t="shared" si="116"/>
        <v>2</v>
      </c>
      <c r="T212" s="1">
        <f t="shared" si="116"/>
        <v>2</v>
      </c>
      <c r="U212" s="1">
        <f t="shared" si="116"/>
        <v>2</v>
      </c>
      <c r="V212" s="1">
        <f t="shared" si="116"/>
        <v>2</v>
      </c>
      <c r="W212" s="1">
        <f t="shared" si="116"/>
        <v>2</v>
      </c>
    </row>
    <row r="213" spans="2:23" ht="13.5">
      <c r="B213" s="1" t="s">
        <v>299</v>
      </c>
      <c r="D213" s="1">
        <f>+COUNTIF(D$194:D$208,"■")</f>
        <v>2</v>
      </c>
      <c r="E213" s="1">
        <f aca="true" t="shared" si="117" ref="E213:W213">+COUNTIF(E$194:E$208,"■")</f>
        <v>3</v>
      </c>
      <c r="F213" s="1">
        <f t="shared" si="117"/>
        <v>3</v>
      </c>
      <c r="G213" s="1">
        <f t="shared" si="117"/>
        <v>3</v>
      </c>
      <c r="H213" s="1">
        <f t="shared" si="117"/>
        <v>3</v>
      </c>
      <c r="I213" s="1">
        <f t="shared" si="117"/>
        <v>2</v>
      </c>
      <c r="J213" s="1">
        <f t="shared" si="117"/>
        <v>2</v>
      </c>
      <c r="K213" s="1">
        <f t="shared" si="117"/>
        <v>2</v>
      </c>
      <c r="L213" s="1">
        <f t="shared" si="117"/>
        <v>3</v>
      </c>
      <c r="M213" s="1">
        <f t="shared" si="117"/>
        <v>3</v>
      </c>
      <c r="N213" s="1">
        <f t="shared" si="117"/>
        <v>3</v>
      </c>
      <c r="O213" s="1">
        <f t="shared" si="117"/>
        <v>3</v>
      </c>
      <c r="P213" s="1">
        <f t="shared" si="117"/>
        <v>3</v>
      </c>
      <c r="Q213" s="1">
        <f t="shared" si="117"/>
        <v>3</v>
      </c>
      <c r="R213" s="1">
        <f t="shared" si="117"/>
        <v>3</v>
      </c>
      <c r="S213" s="1">
        <f t="shared" si="117"/>
        <v>3</v>
      </c>
      <c r="T213" s="1">
        <f t="shared" si="117"/>
        <v>3</v>
      </c>
      <c r="U213" s="1">
        <f t="shared" si="117"/>
        <v>3</v>
      </c>
      <c r="V213" s="46">
        <f t="shared" si="117"/>
        <v>3</v>
      </c>
      <c r="W213" s="1">
        <f t="shared" si="117"/>
        <v>3</v>
      </c>
    </row>
    <row r="214" spans="2:23" ht="13.5">
      <c r="B214" s="1" t="s">
        <v>301</v>
      </c>
      <c r="D214" s="1">
        <f>+COUNTIF(D$194:D$208,"▲")</f>
        <v>1</v>
      </c>
      <c r="E214" s="1">
        <f aca="true" t="shared" si="118" ref="E214:W214">+COUNTIF(E$194:E$208,"▲")</f>
        <v>1</v>
      </c>
      <c r="F214" s="1">
        <f t="shared" si="118"/>
        <v>1</v>
      </c>
      <c r="G214" s="1">
        <f t="shared" si="118"/>
        <v>1</v>
      </c>
      <c r="H214" s="1">
        <f t="shared" si="118"/>
        <v>1</v>
      </c>
      <c r="I214" s="1">
        <f t="shared" si="118"/>
        <v>1</v>
      </c>
      <c r="J214" s="1">
        <f t="shared" si="118"/>
        <v>1</v>
      </c>
      <c r="K214" s="1">
        <f t="shared" si="118"/>
        <v>1</v>
      </c>
      <c r="L214" s="1">
        <f t="shared" si="118"/>
        <v>1</v>
      </c>
      <c r="M214" s="1">
        <f t="shared" si="118"/>
        <v>1</v>
      </c>
      <c r="N214" s="1">
        <f t="shared" si="118"/>
        <v>1</v>
      </c>
      <c r="O214" s="1">
        <f t="shared" si="118"/>
        <v>1</v>
      </c>
      <c r="P214" s="1">
        <f t="shared" si="118"/>
        <v>1</v>
      </c>
      <c r="Q214" s="1">
        <f t="shared" si="118"/>
        <v>1</v>
      </c>
      <c r="R214" s="1">
        <f t="shared" si="118"/>
        <v>1</v>
      </c>
      <c r="S214" s="1">
        <f t="shared" si="118"/>
        <v>1</v>
      </c>
      <c r="T214" s="1">
        <f t="shared" si="118"/>
        <v>1</v>
      </c>
      <c r="U214" s="1">
        <f t="shared" si="118"/>
        <v>1</v>
      </c>
      <c r="V214" s="1">
        <f t="shared" si="118"/>
        <v>1</v>
      </c>
      <c r="W214" s="1">
        <f t="shared" si="118"/>
        <v>1</v>
      </c>
    </row>
    <row r="215" spans="2:23" ht="13.5">
      <c r="B215" s="1" t="s">
        <v>302</v>
      </c>
      <c r="D215" s="1">
        <f>+COUNTIF(D$194:D$208,"▼")</f>
        <v>2</v>
      </c>
      <c r="E215" s="1">
        <f aca="true" t="shared" si="119" ref="E215:W215">+COUNTIF(E$194:E$208,"▼")</f>
        <v>2</v>
      </c>
      <c r="F215" s="1">
        <f t="shared" si="119"/>
        <v>2</v>
      </c>
      <c r="G215" s="1">
        <f t="shared" si="119"/>
        <v>2</v>
      </c>
      <c r="H215" s="1">
        <f t="shared" si="119"/>
        <v>1</v>
      </c>
      <c r="I215" s="1">
        <f t="shared" si="119"/>
        <v>1</v>
      </c>
      <c r="J215" s="1">
        <f t="shared" si="119"/>
        <v>1</v>
      </c>
      <c r="K215" s="1">
        <f t="shared" si="119"/>
        <v>2</v>
      </c>
      <c r="L215" s="1">
        <f t="shared" si="119"/>
        <v>1</v>
      </c>
      <c r="M215" s="1">
        <f t="shared" si="119"/>
        <v>1</v>
      </c>
      <c r="N215" s="1">
        <f t="shared" si="119"/>
        <v>1</v>
      </c>
      <c r="O215" s="1">
        <f t="shared" si="119"/>
        <v>1</v>
      </c>
      <c r="P215" s="1">
        <f t="shared" si="119"/>
        <v>1</v>
      </c>
      <c r="Q215" s="1">
        <f t="shared" si="119"/>
        <v>1</v>
      </c>
      <c r="R215" s="1">
        <f t="shared" si="119"/>
        <v>1</v>
      </c>
      <c r="S215" s="1">
        <f t="shared" si="119"/>
        <v>1</v>
      </c>
      <c r="T215" s="1">
        <f t="shared" si="119"/>
        <v>1</v>
      </c>
      <c r="U215" s="1">
        <f t="shared" si="119"/>
        <v>1</v>
      </c>
      <c r="V215" s="1">
        <f t="shared" si="119"/>
        <v>1</v>
      </c>
      <c r="W215" s="1">
        <f t="shared" si="119"/>
        <v>1</v>
      </c>
    </row>
    <row r="217" spans="4:23" ht="13.5">
      <c r="D217" s="1">
        <f>SUM(D210:D215)</f>
        <v>15</v>
      </c>
      <c r="E217" s="1">
        <f aca="true" t="shared" si="120" ref="E217:W217">SUM(E210:E215)</f>
        <v>15</v>
      </c>
      <c r="F217" s="1">
        <f t="shared" si="120"/>
        <v>15</v>
      </c>
      <c r="G217" s="1">
        <f t="shared" si="120"/>
        <v>15</v>
      </c>
      <c r="H217" s="1">
        <f t="shared" si="120"/>
        <v>15</v>
      </c>
      <c r="I217" s="1">
        <f t="shared" si="120"/>
        <v>15</v>
      </c>
      <c r="J217" s="1">
        <f t="shared" si="120"/>
        <v>15</v>
      </c>
      <c r="K217" s="1">
        <f t="shared" si="120"/>
        <v>15</v>
      </c>
      <c r="L217" s="1">
        <f t="shared" si="120"/>
        <v>15</v>
      </c>
      <c r="M217" s="1">
        <f t="shared" si="120"/>
        <v>15</v>
      </c>
      <c r="N217" s="1">
        <f t="shared" si="120"/>
        <v>15</v>
      </c>
      <c r="O217" s="1">
        <f t="shared" si="120"/>
        <v>15</v>
      </c>
      <c r="P217" s="1">
        <f t="shared" si="120"/>
        <v>15</v>
      </c>
      <c r="Q217" s="1">
        <f t="shared" si="120"/>
        <v>15</v>
      </c>
      <c r="R217" s="1">
        <f t="shared" si="120"/>
        <v>15</v>
      </c>
      <c r="S217" s="1">
        <f t="shared" si="120"/>
        <v>15</v>
      </c>
      <c r="T217" s="1">
        <f t="shared" si="120"/>
        <v>15</v>
      </c>
      <c r="U217" s="1">
        <f t="shared" si="120"/>
        <v>15</v>
      </c>
      <c r="V217" s="1">
        <f t="shared" si="120"/>
        <v>15</v>
      </c>
      <c r="W217" s="1">
        <f t="shared" si="120"/>
        <v>15</v>
      </c>
    </row>
  </sheetData>
  <sheetProtection/>
  <conditionalFormatting sqref="D178:W192">
    <cfRule type="cellIs" priority="1" dxfId="2" operator="equal" stopIfTrue="1">
      <formula>"福岡県▼"</formula>
    </cfRule>
    <cfRule type="cellIs" priority="2" dxfId="0" operator="equal" stopIfTrue="1">
      <formula>"40　福岡"</formula>
    </cfRule>
  </conditionalFormatting>
  <printOptions/>
  <pageMargins left="0.5905511811023623" right="0.5905511811023623" top="0.984251968503937" bottom="0.7480314960629921" header="0.5118110236220472" footer="0.5118110236220472"/>
  <pageSetup fitToHeight="0" fitToWidth="1" horizontalDpi="300" verticalDpi="300" orientation="landscape" paperSize="9" scale="63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214"/>
  <sheetViews>
    <sheetView zoomScalePageLayoutView="0" workbookViewId="0" topLeftCell="S179">
      <selection activeCell="W179" sqref="W1:Z16384"/>
    </sheetView>
  </sheetViews>
  <sheetFormatPr defaultColWidth="8.796875" defaultRowHeight="14.25"/>
  <cols>
    <col min="1" max="1" width="12.3984375" style="1" customWidth="1"/>
    <col min="2" max="2" width="9.3984375" style="1" customWidth="1"/>
    <col min="3" max="3" width="2.69921875" style="1" customWidth="1"/>
    <col min="4" max="4" width="12.19921875" style="1" customWidth="1"/>
    <col min="5" max="5" width="9.09765625" style="1" customWidth="1"/>
    <col min="6" max="6" width="12.09765625" style="1" customWidth="1"/>
    <col min="7" max="11" width="9.09765625" style="1" customWidth="1"/>
    <col min="12" max="12" width="9.69921875" style="1" customWidth="1"/>
    <col min="13" max="13" width="9.09765625" style="1" customWidth="1"/>
    <col min="14" max="17" width="9.69921875" style="1" customWidth="1"/>
    <col min="18" max="18" width="12" style="1" customWidth="1"/>
    <col min="19" max="21" width="9.69921875" style="1" customWidth="1"/>
    <col min="22" max="22" width="11.19921875" style="1" customWidth="1"/>
    <col min="23" max="24" width="9.69921875" style="1" customWidth="1"/>
    <col min="25" max="25" width="13.19921875" style="1" customWidth="1"/>
    <col min="26" max="26" width="13.3984375" style="1" customWidth="1"/>
    <col min="27" max="27" width="11.59765625" style="1" customWidth="1"/>
    <col min="28" max="28" width="13.8984375" style="1" customWidth="1"/>
    <col min="29" max="16384" width="9" style="1" customWidth="1"/>
  </cols>
  <sheetData>
    <row r="1" ht="13.5">
      <c r="A1" s="1" t="s">
        <v>166</v>
      </c>
    </row>
    <row r="2" ht="15">
      <c r="A2" s="29" t="s">
        <v>167</v>
      </c>
    </row>
    <row r="4" spans="1:21" ht="13.5">
      <c r="A4" s="1" t="s">
        <v>164</v>
      </c>
      <c r="T4" s="43"/>
      <c r="U4" s="43"/>
    </row>
    <row r="5" ht="13.5">
      <c r="A5" s="1" t="s">
        <v>154</v>
      </c>
    </row>
    <row r="6" ht="15">
      <c r="A6" s="29" t="s">
        <v>165</v>
      </c>
    </row>
    <row r="7" ht="15">
      <c r="A7" s="29" t="s">
        <v>161</v>
      </c>
    </row>
    <row r="8" ht="13.5" customHeight="1">
      <c r="A8" s="1" t="s">
        <v>0</v>
      </c>
    </row>
    <row r="9" ht="15" customHeight="1" thickBot="1">
      <c r="A9" s="29" t="s">
        <v>1</v>
      </c>
    </row>
    <row r="10" spans="1:27" ht="16.5" customHeight="1" thickTop="1">
      <c r="A10" s="5" t="s">
        <v>81</v>
      </c>
      <c r="B10" s="40" t="s">
        <v>2</v>
      </c>
      <c r="C10" s="30"/>
      <c r="D10" s="13" t="s">
        <v>82</v>
      </c>
      <c r="E10" s="13" t="s">
        <v>83</v>
      </c>
      <c r="F10" s="13" t="s">
        <v>84</v>
      </c>
      <c r="G10" s="13" t="s">
        <v>85</v>
      </c>
      <c r="H10" s="13" t="s">
        <v>86</v>
      </c>
      <c r="I10" s="13" t="s">
        <v>87</v>
      </c>
      <c r="J10" s="13" t="s">
        <v>88</v>
      </c>
      <c r="K10" s="13" t="s">
        <v>89</v>
      </c>
      <c r="L10" s="13" t="s">
        <v>90</v>
      </c>
      <c r="M10" s="13" t="s">
        <v>91</v>
      </c>
      <c r="N10" s="13" t="s">
        <v>92</v>
      </c>
      <c r="O10" s="13" t="s">
        <v>93</v>
      </c>
      <c r="P10" s="13" t="s">
        <v>94</v>
      </c>
      <c r="Q10" s="13" t="s">
        <v>95</v>
      </c>
      <c r="R10" s="13" t="s">
        <v>96</v>
      </c>
      <c r="S10" s="18" t="s">
        <v>97</v>
      </c>
      <c r="T10" s="13" t="s">
        <v>98</v>
      </c>
      <c r="U10" s="53" t="s">
        <v>152</v>
      </c>
      <c r="V10" s="53" t="s">
        <v>149</v>
      </c>
      <c r="W10" s="54"/>
      <c r="X10" s="54"/>
      <c r="Y10" s="54"/>
      <c r="Z10" s="54"/>
      <c r="AA10" s="53" t="s">
        <v>168</v>
      </c>
    </row>
    <row r="11" spans="1:27" ht="30">
      <c r="A11" s="8"/>
      <c r="B11" s="8"/>
      <c r="C11" s="9"/>
      <c r="D11" s="31" t="s">
        <v>3</v>
      </c>
      <c r="E11" s="31" t="s">
        <v>4</v>
      </c>
      <c r="F11" s="31" t="s">
        <v>5</v>
      </c>
      <c r="G11" s="31" t="s">
        <v>6</v>
      </c>
      <c r="H11" s="31" t="s">
        <v>7</v>
      </c>
      <c r="I11" s="31" t="s">
        <v>8</v>
      </c>
      <c r="J11" s="31" t="s">
        <v>9</v>
      </c>
      <c r="K11" s="31" t="s">
        <v>10</v>
      </c>
      <c r="L11" s="31" t="s">
        <v>11</v>
      </c>
      <c r="M11" s="31" t="s">
        <v>12</v>
      </c>
      <c r="N11" s="31" t="s">
        <v>13</v>
      </c>
      <c r="O11" s="31" t="s">
        <v>14</v>
      </c>
      <c r="P11" s="31" t="s">
        <v>15</v>
      </c>
      <c r="Q11" s="31" t="s">
        <v>16</v>
      </c>
      <c r="R11" s="31" t="s">
        <v>17</v>
      </c>
      <c r="S11" s="32" t="s">
        <v>18</v>
      </c>
      <c r="T11" s="31" t="s">
        <v>76</v>
      </c>
      <c r="U11" s="31" t="s">
        <v>153</v>
      </c>
      <c r="V11" s="56">
        <v>2010</v>
      </c>
      <c r="W11" s="55"/>
      <c r="X11" s="55"/>
      <c r="Y11" s="55"/>
      <c r="Z11" s="55"/>
      <c r="AA11" s="32" t="s">
        <v>169</v>
      </c>
    </row>
    <row r="12" spans="1:27" ht="31.5" customHeight="1">
      <c r="A12" s="6"/>
      <c r="B12" s="6"/>
      <c r="C12" s="3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9" t="s">
        <v>19</v>
      </c>
      <c r="T12" s="41"/>
      <c r="U12" s="52"/>
      <c r="V12" s="22" t="s">
        <v>99</v>
      </c>
      <c r="W12" s="10"/>
      <c r="X12" s="11"/>
      <c r="Y12" s="21" t="s">
        <v>150</v>
      </c>
      <c r="Z12" s="23" t="s">
        <v>148</v>
      </c>
      <c r="AA12" s="52"/>
    </row>
    <row r="13" spans="1:27" ht="45.75" customHeight="1">
      <c r="A13" s="6"/>
      <c r="B13" s="6"/>
      <c r="C13" s="3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9"/>
      <c r="T13" s="42"/>
      <c r="U13" s="33"/>
      <c r="V13" s="33" t="s">
        <v>20</v>
      </c>
      <c r="W13" s="4"/>
      <c r="X13" s="4"/>
      <c r="Y13" s="51" t="s">
        <v>151</v>
      </c>
      <c r="Z13" s="32" t="s">
        <v>160</v>
      </c>
      <c r="AA13" s="33"/>
    </row>
    <row r="14" spans="1:27" ht="13.5" customHeight="1">
      <c r="A14" s="6"/>
      <c r="B14" s="6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9"/>
      <c r="T14" s="15"/>
      <c r="U14" s="19"/>
      <c r="V14" s="19"/>
      <c r="W14" s="21" t="s">
        <v>21</v>
      </c>
      <c r="X14" s="21" t="s">
        <v>22</v>
      </c>
      <c r="Y14" s="36" t="s">
        <v>146</v>
      </c>
      <c r="Z14" s="37" t="s">
        <v>155</v>
      </c>
      <c r="AA14" s="19"/>
    </row>
    <row r="15" spans="1:27" ht="13.5" customHeight="1">
      <c r="A15" s="7"/>
      <c r="B15" s="7"/>
      <c r="C15" s="2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17"/>
      <c r="Q15" s="17"/>
      <c r="R15" s="17"/>
      <c r="S15" s="20"/>
      <c r="T15" s="17"/>
      <c r="U15" s="20"/>
      <c r="V15" s="20"/>
      <c r="W15" s="57" t="s">
        <v>23</v>
      </c>
      <c r="X15" s="57" t="s">
        <v>24</v>
      </c>
      <c r="Y15" s="17"/>
      <c r="Z15" s="20"/>
      <c r="AA15" s="20"/>
    </row>
    <row r="16" spans="1:66" ht="14.25">
      <c r="A16" s="58" t="s">
        <v>100</v>
      </c>
      <c r="B16" s="59" t="s">
        <v>25</v>
      </c>
      <c r="C16" s="60"/>
      <c r="D16" s="61">
        <v>55963</v>
      </c>
      <c r="E16" s="62">
        <v>59737</v>
      </c>
      <c r="F16" s="62">
        <v>64450</v>
      </c>
      <c r="G16" s="62">
        <v>69254</v>
      </c>
      <c r="H16" s="62">
        <v>73114</v>
      </c>
      <c r="I16" s="62">
        <v>71998</v>
      </c>
      <c r="J16" s="62">
        <v>84115</v>
      </c>
      <c r="K16" s="62">
        <v>90077</v>
      </c>
      <c r="L16" s="62">
        <v>94302</v>
      </c>
      <c r="M16" s="62">
        <v>99209</v>
      </c>
      <c r="N16" s="62">
        <v>104665</v>
      </c>
      <c r="O16" s="62">
        <v>111940</v>
      </c>
      <c r="P16" s="62">
        <v>117060</v>
      </c>
      <c r="Q16" s="62">
        <v>121049</v>
      </c>
      <c r="R16" s="62">
        <v>123611</v>
      </c>
      <c r="S16" s="62">
        <v>125570</v>
      </c>
      <c r="T16" s="62">
        <v>126926</v>
      </c>
      <c r="U16" s="63">
        <v>127768</v>
      </c>
      <c r="V16" s="63">
        <v>128057</v>
      </c>
      <c r="W16" s="67">
        <v>62328</v>
      </c>
      <c r="X16" s="67">
        <v>65730</v>
      </c>
      <c r="Y16" s="73">
        <v>0.2</v>
      </c>
      <c r="Z16" s="64">
        <v>343.4</v>
      </c>
      <c r="AA16" s="71">
        <v>127515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</row>
    <row r="17" spans="1:66" ht="15">
      <c r="A17" s="4" t="s">
        <v>26</v>
      </c>
      <c r="B17" s="38" t="s">
        <v>27</v>
      </c>
      <c r="C17" s="34"/>
      <c r="D17" s="24">
        <v>2359</v>
      </c>
      <c r="E17" s="25">
        <v>2499</v>
      </c>
      <c r="F17" s="25">
        <v>2812</v>
      </c>
      <c r="G17" s="25">
        <v>3068</v>
      </c>
      <c r="H17" s="25">
        <v>3273</v>
      </c>
      <c r="I17" s="25">
        <v>3518</v>
      </c>
      <c r="J17" s="25">
        <v>4296</v>
      </c>
      <c r="K17" s="25">
        <v>4773</v>
      </c>
      <c r="L17" s="25">
        <v>5039</v>
      </c>
      <c r="M17" s="25">
        <v>5172</v>
      </c>
      <c r="N17" s="25">
        <v>5184</v>
      </c>
      <c r="O17" s="25">
        <v>5338</v>
      </c>
      <c r="P17" s="25">
        <v>5576</v>
      </c>
      <c r="Q17" s="25">
        <v>5679</v>
      </c>
      <c r="R17" s="25">
        <v>5644</v>
      </c>
      <c r="S17" s="25">
        <v>5692</v>
      </c>
      <c r="T17" s="25">
        <v>5683</v>
      </c>
      <c r="U17" s="44">
        <v>5628</v>
      </c>
      <c r="V17" s="44">
        <v>5506</v>
      </c>
      <c r="W17" s="68">
        <v>2603</v>
      </c>
      <c r="X17" s="68">
        <v>2903</v>
      </c>
      <c r="Y17" s="74">
        <v>-2.2</v>
      </c>
      <c r="Z17" s="65">
        <v>70.2</v>
      </c>
      <c r="AA17" s="70">
        <v>5460</v>
      </c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</row>
    <row r="18" spans="1:66" ht="15">
      <c r="A18" s="4" t="s">
        <v>101</v>
      </c>
      <c r="B18" s="38" t="s">
        <v>28</v>
      </c>
      <c r="C18" s="34"/>
      <c r="D18" s="24">
        <v>756</v>
      </c>
      <c r="E18" s="25">
        <v>813</v>
      </c>
      <c r="F18" s="25">
        <v>880</v>
      </c>
      <c r="G18" s="25">
        <v>967</v>
      </c>
      <c r="H18" s="25">
        <v>1001</v>
      </c>
      <c r="I18" s="25">
        <v>1083</v>
      </c>
      <c r="J18" s="25">
        <v>1283</v>
      </c>
      <c r="K18" s="25">
        <v>1383</v>
      </c>
      <c r="L18" s="25">
        <v>1427</v>
      </c>
      <c r="M18" s="25">
        <v>1417</v>
      </c>
      <c r="N18" s="25">
        <v>1428</v>
      </c>
      <c r="O18" s="25">
        <v>1469</v>
      </c>
      <c r="P18" s="25">
        <v>1524</v>
      </c>
      <c r="Q18" s="25">
        <v>1524</v>
      </c>
      <c r="R18" s="25">
        <v>1483</v>
      </c>
      <c r="S18" s="25">
        <v>1482</v>
      </c>
      <c r="T18" s="25">
        <v>1476</v>
      </c>
      <c r="U18" s="44">
        <v>1437</v>
      </c>
      <c r="V18" s="44">
        <v>1373</v>
      </c>
      <c r="W18" s="68">
        <v>646</v>
      </c>
      <c r="X18" s="68">
        <v>727</v>
      </c>
      <c r="Y18" s="74">
        <v>-4.4</v>
      </c>
      <c r="Z18" s="65">
        <v>142.4</v>
      </c>
      <c r="AA18" s="70">
        <v>1350</v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</row>
    <row r="19" spans="1:66" ht="15">
      <c r="A19" s="4" t="s">
        <v>102</v>
      </c>
      <c r="B19" s="38" t="s">
        <v>29</v>
      </c>
      <c r="C19" s="34"/>
      <c r="D19" s="24">
        <v>846</v>
      </c>
      <c r="E19" s="25">
        <v>901</v>
      </c>
      <c r="F19" s="25">
        <v>976</v>
      </c>
      <c r="G19" s="25">
        <v>1046</v>
      </c>
      <c r="H19" s="25">
        <v>1096</v>
      </c>
      <c r="I19" s="25">
        <v>1228</v>
      </c>
      <c r="J19" s="25">
        <v>1347</v>
      </c>
      <c r="K19" s="25">
        <v>1427</v>
      </c>
      <c r="L19" s="25">
        <v>1449</v>
      </c>
      <c r="M19" s="25">
        <v>1411</v>
      </c>
      <c r="N19" s="25">
        <v>1371</v>
      </c>
      <c r="O19" s="25">
        <v>1386</v>
      </c>
      <c r="P19" s="25">
        <v>1422</v>
      </c>
      <c r="Q19" s="25">
        <v>1434</v>
      </c>
      <c r="R19" s="25">
        <v>1417</v>
      </c>
      <c r="S19" s="25">
        <v>1420</v>
      </c>
      <c r="T19" s="25">
        <v>1416</v>
      </c>
      <c r="U19" s="44">
        <v>1385</v>
      </c>
      <c r="V19" s="44">
        <v>1330</v>
      </c>
      <c r="W19" s="68">
        <v>635</v>
      </c>
      <c r="X19" s="68">
        <v>695</v>
      </c>
      <c r="Y19" s="74">
        <v>-4</v>
      </c>
      <c r="Z19" s="65">
        <v>87.1</v>
      </c>
      <c r="AA19" s="70">
        <v>1303</v>
      </c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</row>
    <row r="20" spans="1:66" ht="15">
      <c r="A20" s="4" t="s">
        <v>103</v>
      </c>
      <c r="B20" s="38" t="s">
        <v>30</v>
      </c>
      <c r="C20" s="34"/>
      <c r="D20" s="24">
        <v>962</v>
      </c>
      <c r="E20" s="25">
        <v>1044</v>
      </c>
      <c r="F20" s="25">
        <v>1143</v>
      </c>
      <c r="G20" s="25">
        <v>1235</v>
      </c>
      <c r="H20" s="25">
        <v>1271</v>
      </c>
      <c r="I20" s="25">
        <v>1462</v>
      </c>
      <c r="J20" s="25">
        <v>1663</v>
      </c>
      <c r="K20" s="25">
        <v>1727</v>
      </c>
      <c r="L20" s="25">
        <v>1743</v>
      </c>
      <c r="M20" s="25">
        <v>1753</v>
      </c>
      <c r="N20" s="25">
        <v>1819</v>
      </c>
      <c r="O20" s="25">
        <v>1955</v>
      </c>
      <c r="P20" s="25">
        <v>2082</v>
      </c>
      <c r="Q20" s="25">
        <v>2176</v>
      </c>
      <c r="R20" s="25">
        <v>2249</v>
      </c>
      <c r="S20" s="25">
        <v>2329</v>
      </c>
      <c r="T20" s="25">
        <v>2365</v>
      </c>
      <c r="U20" s="44">
        <v>2360</v>
      </c>
      <c r="V20" s="44">
        <v>2348</v>
      </c>
      <c r="W20" s="68">
        <v>1140</v>
      </c>
      <c r="X20" s="68">
        <v>1209</v>
      </c>
      <c r="Y20" s="74">
        <v>-0.5</v>
      </c>
      <c r="Z20" s="65">
        <v>322.3</v>
      </c>
      <c r="AA20" s="70">
        <v>2325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</row>
    <row r="21" spans="1:66" ht="15">
      <c r="A21" s="4" t="s">
        <v>104</v>
      </c>
      <c r="B21" s="38" t="s">
        <v>31</v>
      </c>
      <c r="C21" s="34"/>
      <c r="D21" s="24">
        <v>899</v>
      </c>
      <c r="E21" s="25">
        <v>936</v>
      </c>
      <c r="F21" s="25">
        <v>988</v>
      </c>
      <c r="G21" s="25">
        <v>1038</v>
      </c>
      <c r="H21" s="25">
        <v>1052</v>
      </c>
      <c r="I21" s="25">
        <v>1212</v>
      </c>
      <c r="J21" s="25">
        <v>1309</v>
      </c>
      <c r="K21" s="25">
        <v>1349</v>
      </c>
      <c r="L21" s="25">
        <v>1336</v>
      </c>
      <c r="M21" s="25">
        <v>1280</v>
      </c>
      <c r="N21" s="25">
        <v>1241</v>
      </c>
      <c r="O21" s="25">
        <v>1232</v>
      </c>
      <c r="P21" s="25">
        <v>1257</v>
      </c>
      <c r="Q21" s="25">
        <v>1254</v>
      </c>
      <c r="R21" s="25">
        <v>1227</v>
      </c>
      <c r="S21" s="25">
        <v>1214</v>
      </c>
      <c r="T21" s="25">
        <v>1189</v>
      </c>
      <c r="U21" s="44">
        <v>1146</v>
      </c>
      <c r="V21" s="44">
        <v>1086</v>
      </c>
      <c r="W21" s="68">
        <v>510</v>
      </c>
      <c r="X21" s="68">
        <v>576</v>
      </c>
      <c r="Y21" s="74">
        <v>-5.2</v>
      </c>
      <c r="Z21" s="65">
        <v>93.3</v>
      </c>
      <c r="AA21" s="70">
        <v>1063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</row>
    <row r="22" spans="1:66" ht="15">
      <c r="A22" s="4" t="s">
        <v>105</v>
      </c>
      <c r="B22" s="38" t="s">
        <v>32</v>
      </c>
      <c r="C22" s="34"/>
      <c r="D22" s="24">
        <v>969</v>
      </c>
      <c r="E22" s="25">
        <v>1027</v>
      </c>
      <c r="F22" s="25">
        <v>1080</v>
      </c>
      <c r="G22" s="25">
        <v>1117</v>
      </c>
      <c r="H22" s="25">
        <v>1119</v>
      </c>
      <c r="I22" s="25">
        <v>1326</v>
      </c>
      <c r="J22" s="25">
        <v>1357</v>
      </c>
      <c r="K22" s="25">
        <v>1354</v>
      </c>
      <c r="L22" s="25">
        <v>1321</v>
      </c>
      <c r="M22" s="25">
        <v>1263</v>
      </c>
      <c r="N22" s="25">
        <v>1226</v>
      </c>
      <c r="O22" s="25">
        <v>1220</v>
      </c>
      <c r="P22" s="25">
        <v>1252</v>
      </c>
      <c r="Q22" s="25">
        <v>1262</v>
      </c>
      <c r="R22" s="25">
        <v>1258</v>
      </c>
      <c r="S22" s="25">
        <v>1257</v>
      </c>
      <c r="T22" s="25">
        <v>1244</v>
      </c>
      <c r="U22" s="44">
        <v>1216</v>
      </c>
      <c r="V22" s="44">
        <v>1169</v>
      </c>
      <c r="W22" s="68">
        <v>561</v>
      </c>
      <c r="X22" s="68">
        <v>608</v>
      </c>
      <c r="Y22" s="74">
        <v>-3.9</v>
      </c>
      <c r="Z22" s="65">
        <v>125.4</v>
      </c>
      <c r="AA22" s="70">
        <v>1152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</row>
    <row r="23" spans="1:66" ht="15">
      <c r="A23" s="4" t="s">
        <v>106</v>
      </c>
      <c r="B23" s="38" t="s">
        <v>33</v>
      </c>
      <c r="C23" s="34"/>
      <c r="D23" s="24">
        <v>1363</v>
      </c>
      <c r="E23" s="25">
        <v>1438</v>
      </c>
      <c r="F23" s="25">
        <v>1508</v>
      </c>
      <c r="G23" s="25">
        <v>1582</v>
      </c>
      <c r="H23" s="25">
        <v>1626</v>
      </c>
      <c r="I23" s="25">
        <v>1957</v>
      </c>
      <c r="J23" s="25">
        <v>2062</v>
      </c>
      <c r="K23" s="25">
        <v>2095</v>
      </c>
      <c r="L23" s="25">
        <v>2051</v>
      </c>
      <c r="M23" s="25">
        <v>1984</v>
      </c>
      <c r="N23" s="25">
        <v>1946</v>
      </c>
      <c r="O23" s="25">
        <v>1971</v>
      </c>
      <c r="P23" s="25">
        <v>2035</v>
      </c>
      <c r="Q23" s="25">
        <v>2080</v>
      </c>
      <c r="R23" s="25">
        <v>2104</v>
      </c>
      <c r="S23" s="25">
        <v>2134</v>
      </c>
      <c r="T23" s="25">
        <v>2127</v>
      </c>
      <c r="U23" s="44">
        <v>2091</v>
      </c>
      <c r="V23" s="44">
        <v>2029</v>
      </c>
      <c r="W23" s="68">
        <v>985</v>
      </c>
      <c r="X23" s="68">
        <v>1044</v>
      </c>
      <c r="Y23" s="74">
        <v>-3</v>
      </c>
      <c r="Z23" s="65">
        <v>147.2</v>
      </c>
      <c r="AA23" s="70">
        <v>1962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</row>
    <row r="24" spans="1:66" ht="15">
      <c r="A24" s="4" t="s">
        <v>107</v>
      </c>
      <c r="B24" s="38" t="s">
        <v>34</v>
      </c>
      <c r="C24" s="34"/>
      <c r="D24" s="24">
        <v>1350</v>
      </c>
      <c r="E24" s="25">
        <v>1409</v>
      </c>
      <c r="F24" s="25">
        <v>1487</v>
      </c>
      <c r="G24" s="25">
        <v>1549</v>
      </c>
      <c r="H24" s="25">
        <v>1620</v>
      </c>
      <c r="I24" s="25">
        <v>1944</v>
      </c>
      <c r="J24" s="25">
        <v>2039</v>
      </c>
      <c r="K24" s="25">
        <v>2064</v>
      </c>
      <c r="L24" s="25">
        <v>2047</v>
      </c>
      <c r="M24" s="25">
        <v>2056</v>
      </c>
      <c r="N24" s="25">
        <v>2144</v>
      </c>
      <c r="O24" s="25">
        <v>2342</v>
      </c>
      <c r="P24" s="25">
        <v>2558</v>
      </c>
      <c r="Q24" s="25">
        <v>2725</v>
      </c>
      <c r="R24" s="25">
        <v>2845</v>
      </c>
      <c r="S24" s="25">
        <v>2956</v>
      </c>
      <c r="T24" s="25">
        <v>2986</v>
      </c>
      <c r="U24" s="44">
        <v>2975</v>
      </c>
      <c r="V24" s="44">
        <v>2970</v>
      </c>
      <c r="W24" s="68">
        <v>1480</v>
      </c>
      <c r="X24" s="68">
        <v>1490</v>
      </c>
      <c r="Y24" s="74">
        <v>-0.2</v>
      </c>
      <c r="Z24" s="65">
        <v>487.2</v>
      </c>
      <c r="AA24" s="70">
        <v>2943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</row>
    <row r="25" spans="1:66" ht="15">
      <c r="A25" s="4" t="s">
        <v>108</v>
      </c>
      <c r="B25" s="38" t="s">
        <v>35</v>
      </c>
      <c r="C25" s="34"/>
      <c r="D25" s="24">
        <v>1046</v>
      </c>
      <c r="E25" s="25">
        <v>1090</v>
      </c>
      <c r="F25" s="25">
        <v>1142</v>
      </c>
      <c r="G25" s="25">
        <v>1195</v>
      </c>
      <c r="H25" s="25">
        <v>1207</v>
      </c>
      <c r="I25" s="25">
        <v>1546</v>
      </c>
      <c r="J25" s="25">
        <v>1550</v>
      </c>
      <c r="K25" s="25">
        <v>1548</v>
      </c>
      <c r="L25" s="25">
        <v>1514</v>
      </c>
      <c r="M25" s="25">
        <v>1522</v>
      </c>
      <c r="N25" s="25">
        <v>1580</v>
      </c>
      <c r="O25" s="25">
        <v>1698</v>
      </c>
      <c r="P25" s="25">
        <v>1792</v>
      </c>
      <c r="Q25" s="25">
        <v>1866</v>
      </c>
      <c r="R25" s="25">
        <v>1935</v>
      </c>
      <c r="S25" s="25">
        <v>1984</v>
      </c>
      <c r="T25" s="25">
        <v>2005</v>
      </c>
      <c r="U25" s="44">
        <v>2017</v>
      </c>
      <c r="V25" s="44">
        <v>2008</v>
      </c>
      <c r="W25" s="68">
        <v>997</v>
      </c>
      <c r="X25" s="68">
        <v>1011</v>
      </c>
      <c r="Y25" s="74">
        <v>-0.4</v>
      </c>
      <c r="Z25" s="65">
        <v>313.3</v>
      </c>
      <c r="AA25" s="70">
        <v>1992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</row>
    <row r="26" spans="1:66" ht="15">
      <c r="A26" s="4" t="s">
        <v>109</v>
      </c>
      <c r="B26" s="38" t="s">
        <v>36</v>
      </c>
      <c r="C26" s="34"/>
      <c r="D26" s="24">
        <v>1053</v>
      </c>
      <c r="E26" s="25">
        <v>1119</v>
      </c>
      <c r="F26" s="25">
        <v>1186</v>
      </c>
      <c r="G26" s="25">
        <v>1242</v>
      </c>
      <c r="H26" s="25">
        <v>1299</v>
      </c>
      <c r="I26" s="25">
        <v>1546</v>
      </c>
      <c r="J26" s="25">
        <v>1601</v>
      </c>
      <c r="K26" s="25">
        <v>1614</v>
      </c>
      <c r="L26" s="25">
        <v>1578</v>
      </c>
      <c r="M26" s="25">
        <v>1606</v>
      </c>
      <c r="N26" s="25">
        <v>1659</v>
      </c>
      <c r="O26" s="25">
        <v>1756</v>
      </c>
      <c r="P26" s="25">
        <v>1849</v>
      </c>
      <c r="Q26" s="25">
        <v>1921</v>
      </c>
      <c r="R26" s="25">
        <v>1966</v>
      </c>
      <c r="S26" s="25">
        <v>2004</v>
      </c>
      <c r="T26" s="25">
        <v>2025</v>
      </c>
      <c r="U26" s="44">
        <v>2024</v>
      </c>
      <c r="V26" s="44">
        <v>2008</v>
      </c>
      <c r="W26" s="68">
        <v>988</v>
      </c>
      <c r="X26" s="68">
        <v>1020</v>
      </c>
      <c r="Y26" s="74">
        <v>-0.8</v>
      </c>
      <c r="Z26" s="65">
        <v>315.6</v>
      </c>
      <c r="AA26" s="70">
        <v>1992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66" ht="15">
      <c r="A27" s="4" t="s">
        <v>110</v>
      </c>
      <c r="B27" s="38" t="s">
        <v>37</v>
      </c>
      <c r="C27" s="34"/>
      <c r="D27" s="24">
        <v>1320</v>
      </c>
      <c r="E27" s="25">
        <v>1394</v>
      </c>
      <c r="F27" s="25">
        <v>1459</v>
      </c>
      <c r="G27" s="25">
        <v>1529</v>
      </c>
      <c r="H27" s="25">
        <v>1608</v>
      </c>
      <c r="I27" s="25">
        <v>2047</v>
      </c>
      <c r="J27" s="25">
        <v>2146</v>
      </c>
      <c r="K27" s="25">
        <v>2263</v>
      </c>
      <c r="L27" s="25">
        <v>2431</v>
      </c>
      <c r="M27" s="25">
        <v>3015</v>
      </c>
      <c r="N27" s="25">
        <v>3866</v>
      </c>
      <c r="O27" s="25">
        <v>4821</v>
      </c>
      <c r="P27" s="25">
        <v>5420</v>
      </c>
      <c r="Q27" s="25">
        <v>5864</v>
      </c>
      <c r="R27" s="25">
        <v>6405</v>
      </c>
      <c r="S27" s="25">
        <v>6759</v>
      </c>
      <c r="T27" s="25">
        <v>6938</v>
      </c>
      <c r="U27" s="44">
        <v>7054</v>
      </c>
      <c r="V27" s="44">
        <v>7195</v>
      </c>
      <c r="W27" s="68">
        <v>3609</v>
      </c>
      <c r="X27" s="68">
        <v>3586</v>
      </c>
      <c r="Y27" s="74">
        <v>2</v>
      </c>
      <c r="Z27" s="65">
        <v>1894.2</v>
      </c>
      <c r="AA27" s="70">
        <v>7212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66" ht="15">
      <c r="A28" s="4" t="s">
        <v>111</v>
      </c>
      <c r="B28" s="38" t="s">
        <v>38</v>
      </c>
      <c r="C28" s="34"/>
      <c r="D28" s="24">
        <v>1336</v>
      </c>
      <c r="E28" s="25">
        <v>1399</v>
      </c>
      <c r="F28" s="25">
        <v>1470</v>
      </c>
      <c r="G28" s="25">
        <v>1546</v>
      </c>
      <c r="H28" s="25">
        <v>1588</v>
      </c>
      <c r="I28" s="25">
        <v>1967</v>
      </c>
      <c r="J28" s="25">
        <v>2139</v>
      </c>
      <c r="K28" s="25">
        <v>2205</v>
      </c>
      <c r="L28" s="25">
        <v>2306</v>
      </c>
      <c r="M28" s="25">
        <v>2702</v>
      </c>
      <c r="N28" s="25">
        <v>3367</v>
      </c>
      <c r="O28" s="25">
        <v>4149</v>
      </c>
      <c r="P28" s="25">
        <v>4735</v>
      </c>
      <c r="Q28" s="25">
        <v>5148</v>
      </c>
      <c r="R28" s="25">
        <v>5555</v>
      </c>
      <c r="S28" s="25">
        <v>5798</v>
      </c>
      <c r="T28" s="25">
        <v>5926</v>
      </c>
      <c r="U28" s="44">
        <v>6056</v>
      </c>
      <c r="V28" s="44">
        <v>6216</v>
      </c>
      <c r="W28" s="68">
        <v>3098</v>
      </c>
      <c r="X28" s="68">
        <v>3118</v>
      </c>
      <c r="Y28" s="74">
        <v>2.6</v>
      </c>
      <c r="Z28" s="65">
        <v>1205.5</v>
      </c>
      <c r="AA28" s="70">
        <v>6195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66" ht="15">
      <c r="A29" s="4" t="s">
        <v>112</v>
      </c>
      <c r="B29" s="38" t="s">
        <v>39</v>
      </c>
      <c r="C29" s="34"/>
      <c r="D29" s="24">
        <v>3699</v>
      </c>
      <c r="E29" s="25">
        <v>4485</v>
      </c>
      <c r="F29" s="25">
        <v>5409</v>
      </c>
      <c r="G29" s="25">
        <v>6370</v>
      </c>
      <c r="H29" s="25">
        <v>7355</v>
      </c>
      <c r="I29" s="25">
        <v>3488</v>
      </c>
      <c r="J29" s="25">
        <v>6278</v>
      </c>
      <c r="K29" s="25">
        <v>8037</v>
      </c>
      <c r="L29" s="25">
        <v>9684</v>
      </c>
      <c r="M29" s="25">
        <v>10869</v>
      </c>
      <c r="N29" s="25">
        <v>11408</v>
      </c>
      <c r="O29" s="25">
        <v>11674</v>
      </c>
      <c r="P29" s="25">
        <v>11618</v>
      </c>
      <c r="Q29" s="25">
        <v>11829</v>
      </c>
      <c r="R29" s="25">
        <v>11856</v>
      </c>
      <c r="S29" s="25">
        <v>11774</v>
      </c>
      <c r="T29" s="25">
        <v>12064</v>
      </c>
      <c r="U29" s="44">
        <v>12577</v>
      </c>
      <c r="V29" s="44">
        <v>13159</v>
      </c>
      <c r="W29" s="68">
        <v>6512</v>
      </c>
      <c r="X29" s="68">
        <v>6647</v>
      </c>
      <c r="Y29" s="74">
        <v>4.6</v>
      </c>
      <c r="Z29" s="65">
        <v>6015.7</v>
      </c>
      <c r="AA29" s="70">
        <v>13230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</row>
    <row r="30" spans="1:66" ht="15">
      <c r="A30" s="4" t="s">
        <v>113</v>
      </c>
      <c r="B30" s="38" t="s">
        <v>40</v>
      </c>
      <c r="C30" s="34"/>
      <c r="D30" s="24">
        <v>1323</v>
      </c>
      <c r="E30" s="25">
        <v>1417</v>
      </c>
      <c r="F30" s="25">
        <v>1620</v>
      </c>
      <c r="G30" s="25">
        <v>1840</v>
      </c>
      <c r="H30" s="25">
        <v>2189</v>
      </c>
      <c r="I30" s="25">
        <v>1866</v>
      </c>
      <c r="J30" s="25">
        <v>2488</v>
      </c>
      <c r="K30" s="25">
        <v>2919</v>
      </c>
      <c r="L30" s="25">
        <v>3443</v>
      </c>
      <c r="M30" s="25">
        <v>4431</v>
      </c>
      <c r="N30" s="25">
        <v>5472</v>
      </c>
      <c r="O30" s="25">
        <v>6398</v>
      </c>
      <c r="P30" s="25">
        <v>6924</v>
      </c>
      <c r="Q30" s="25">
        <v>7432</v>
      </c>
      <c r="R30" s="25">
        <v>7980</v>
      </c>
      <c r="S30" s="25">
        <v>8246</v>
      </c>
      <c r="T30" s="25">
        <v>8490</v>
      </c>
      <c r="U30" s="44">
        <v>8792</v>
      </c>
      <c r="V30" s="44">
        <v>9048</v>
      </c>
      <c r="W30" s="68">
        <v>4545</v>
      </c>
      <c r="X30" s="68">
        <v>4504</v>
      </c>
      <c r="Y30" s="74">
        <v>2.9</v>
      </c>
      <c r="Z30" s="65">
        <v>3745.4</v>
      </c>
      <c r="AA30" s="70">
        <v>9067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</row>
    <row r="31" spans="1:66" ht="15">
      <c r="A31" s="4" t="s">
        <v>114</v>
      </c>
      <c r="B31" s="38" t="s">
        <v>41</v>
      </c>
      <c r="C31" s="34"/>
      <c r="D31" s="24">
        <v>1776</v>
      </c>
      <c r="E31" s="25">
        <v>1850</v>
      </c>
      <c r="F31" s="25">
        <v>1933</v>
      </c>
      <c r="G31" s="25">
        <v>1996</v>
      </c>
      <c r="H31" s="25">
        <v>2064</v>
      </c>
      <c r="I31" s="25">
        <v>2390</v>
      </c>
      <c r="J31" s="25">
        <v>2461</v>
      </c>
      <c r="K31" s="25">
        <v>2473</v>
      </c>
      <c r="L31" s="25">
        <v>2442</v>
      </c>
      <c r="M31" s="25">
        <v>2399</v>
      </c>
      <c r="N31" s="25">
        <v>2361</v>
      </c>
      <c r="O31" s="25">
        <v>2392</v>
      </c>
      <c r="P31" s="25">
        <v>2451</v>
      </c>
      <c r="Q31" s="25">
        <v>2478</v>
      </c>
      <c r="R31" s="25">
        <v>2475</v>
      </c>
      <c r="S31" s="25">
        <v>2488</v>
      </c>
      <c r="T31" s="25">
        <v>2476</v>
      </c>
      <c r="U31" s="44">
        <v>2431</v>
      </c>
      <c r="V31" s="44">
        <v>2374</v>
      </c>
      <c r="W31" s="68">
        <v>1148</v>
      </c>
      <c r="X31" s="68">
        <v>1226</v>
      </c>
      <c r="Y31" s="74">
        <v>-2.3</v>
      </c>
      <c r="Z31" s="65">
        <v>188.7</v>
      </c>
      <c r="AA31" s="70">
        <v>2347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</row>
    <row r="32" spans="1:66" ht="15">
      <c r="A32" s="4" t="s">
        <v>115</v>
      </c>
      <c r="B32" s="38" t="s">
        <v>42</v>
      </c>
      <c r="C32" s="34"/>
      <c r="D32" s="24">
        <v>724</v>
      </c>
      <c r="E32" s="25">
        <v>749</v>
      </c>
      <c r="F32" s="25">
        <v>779</v>
      </c>
      <c r="G32" s="25">
        <v>799</v>
      </c>
      <c r="H32" s="25">
        <v>823</v>
      </c>
      <c r="I32" s="25">
        <v>954</v>
      </c>
      <c r="J32" s="25">
        <v>1009</v>
      </c>
      <c r="K32" s="25">
        <v>1021</v>
      </c>
      <c r="L32" s="25">
        <v>1033</v>
      </c>
      <c r="M32" s="25">
        <v>1025</v>
      </c>
      <c r="N32" s="25">
        <v>1030</v>
      </c>
      <c r="O32" s="25">
        <v>1071</v>
      </c>
      <c r="P32" s="25">
        <v>1103</v>
      </c>
      <c r="Q32" s="25">
        <v>1118</v>
      </c>
      <c r="R32" s="25">
        <v>1120</v>
      </c>
      <c r="S32" s="25">
        <v>1123</v>
      </c>
      <c r="T32" s="25">
        <v>1121</v>
      </c>
      <c r="U32" s="44">
        <v>1112</v>
      </c>
      <c r="V32" s="44">
        <v>1093</v>
      </c>
      <c r="W32" s="68">
        <v>527</v>
      </c>
      <c r="X32" s="68">
        <v>567</v>
      </c>
      <c r="Y32" s="74">
        <v>-1.7</v>
      </c>
      <c r="Z32" s="65">
        <v>257.4</v>
      </c>
      <c r="AA32" s="70">
        <v>1082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</row>
    <row r="33" spans="1:66" ht="15">
      <c r="A33" s="4" t="s">
        <v>116</v>
      </c>
      <c r="B33" s="38" t="s">
        <v>43</v>
      </c>
      <c r="C33" s="34"/>
      <c r="D33" s="24">
        <v>747</v>
      </c>
      <c r="E33" s="25">
        <v>751</v>
      </c>
      <c r="F33" s="25">
        <v>757</v>
      </c>
      <c r="G33" s="25">
        <v>768</v>
      </c>
      <c r="H33" s="25">
        <v>758</v>
      </c>
      <c r="I33" s="25">
        <v>888</v>
      </c>
      <c r="J33" s="25">
        <v>957</v>
      </c>
      <c r="K33" s="25">
        <v>966</v>
      </c>
      <c r="L33" s="25">
        <v>973</v>
      </c>
      <c r="M33" s="25">
        <v>980</v>
      </c>
      <c r="N33" s="25">
        <v>1002</v>
      </c>
      <c r="O33" s="25">
        <v>1070</v>
      </c>
      <c r="P33" s="25">
        <v>1119</v>
      </c>
      <c r="Q33" s="25">
        <v>1152</v>
      </c>
      <c r="R33" s="25">
        <v>1165</v>
      </c>
      <c r="S33" s="25">
        <v>1180</v>
      </c>
      <c r="T33" s="25">
        <v>1181</v>
      </c>
      <c r="U33" s="44">
        <v>1174</v>
      </c>
      <c r="V33" s="44">
        <v>1170</v>
      </c>
      <c r="W33" s="68">
        <v>565</v>
      </c>
      <c r="X33" s="68">
        <v>605</v>
      </c>
      <c r="Y33" s="74">
        <v>-0.4</v>
      </c>
      <c r="Z33" s="65">
        <v>279.5</v>
      </c>
      <c r="AA33" s="70">
        <v>1163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</row>
    <row r="34" spans="1:66" ht="15">
      <c r="A34" s="4" t="s">
        <v>117</v>
      </c>
      <c r="B34" s="38" t="s">
        <v>44</v>
      </c>
      <c r="C34" s="34"/>
      <c r="D34" s="24">
        <v>599</v>
      </c>
      <c r="E34" s="25">
        <v>598</v>
      </c>
      <c r="F34" s="25">
        <v>618</v>
      </c>
      <c r="G34" s="25">
        <v>647</v>
      </c>
      <c r="H34" s="25">
        <v>644</v>
      </c>
      <c r="I34" s="25">
        <v>725</v>
      </c>
      <c r="J34" s="25">
        <v>752</v>
      </c>
      <c r="K34" s="25">
        <v>754</v>
      </c>
      <c r="L34" s="25">
        <v>753</v>
      </c>
      <c r="M34" s="25">
        <v>751</v>
      </c>
      <c r="N34" s="25">
        <v>744</v>
      </c>
      <c r="O34" s="25">
        <v>774</v>
      </c>
      <c r="P34" s="25">
        <v>794</v>
      </c>
      <c r="Q34" s="25">
        <v>818</v>
      </c>
      <c r="R34" s="25">
        <v>824</v>
      </c>
      <c r="S34" s="25">
        <v>827</v>
      </c>
      <c r="T34" s="25">
        <v>829</v>
      </c>
      <c r="U34" s="44">
        <v>822</v>
      </c>
      <c r="V34" s="44">
        <v>806</v>
      </c>
      <c r="W34" s="68">
        <v>390</v>
      </c>
      <c r="X34" s="68">
        <v>417</v>
      </c>
      <c r="Y34" s="74">
        <v>-1.9</v>
      </c>
      <c r="Z34" s="65">
        <v>192.4</v>
      </c>
      <c r="AA34" s="70">
        <v>799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</row>
    <row r="35" spans="1:66" ht="15">
      <c r="A35" s="4" t="s">
        <v>118</v>
      </c>
      <c r="B35" s="38" t="s">
        <v>45</v>
      </c>
      <c r="C35" s="34"/>
      <c r="D35" s="24">
        <v>583</v>
      </c>
      <c r="E35" s="25">
        <v>601</v>
      </c>
      <c r="F35" s="25">
        <v>631</v>
      </c>
      <c r="G35" s="25">
        <v>647</v>
      </c>
      <c r="H35" s="25">
        <v>663</v>
      </c>
      <c r="I35" s="25">
        <v>839</v>
      </c>
      <c r="J35" s="25">
        <v>811</v>
      </c>
      <c r="K35" s="25">
        <v>807</v>
      </c>
      <c r="L35" s="25">
        <v>782</v>
      </c>
      <c r="M35" s="25">
        <v>763</v>
      </c>
      <c r="N35" s="25">
        <v>762</v>
      </c>
      <c r="O35" s="25">
        <v>783</v>
      </c>
      <c r="P35" s="25">
        <v>804</v>
      </c>
      <c r="Q35" s="25">
        <v>833</v>
      </c>
      <c r="R35" s="25">
        <v>853</v>
      </c>
      <c r="S35" s="25">
        <v>882</v>
      </c>
      <c r="T35" s="25">
        <v>888</v>
      </c>
      <c r="U35" s="44">
        <v>885</v>
      </c>
      <c r="V35" s="44">
        <v>863</v>
      </c>
      <c r="W35" s="68">
        <v>423</v>
      </c>
      <c r="X35" s="68">
        <v>441</v>
      </c>
      <c r="Y35" s="74">
        <v>-2.4</v>
      </c>
      <c r="Z35" s="65">
        <v>193.3</v>
      </c>
      <c r="AA35" s="70">
        <v>852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</row>
    <row r="36" spans="1:66" ht="15">
      <c r="A36" s="4" t="s">
        <v>119</v>
      </c>
      <c r="B36" s="38" t="s">
        <v>46</v>
      </c>
      <c r="C36" s="34"/>
      <c r="D36" s="24">
        <v>1563</v>
      </c>
      <c r="E36" s="25">
        <v>1629</v>
      </c>
      <c r="F36" s="25">
        <v>1717</v>
      </c>
      <c r="G36" s="25">
        <v>1714</v>
      </c>
      <c r="H36" s="25">
        <v>1711</v>
      </c>
      <c r="I36" s="25">
        <v>2121</v>
      </c>
      <c r="J36" s="25">
        <v>2061</v>
      </c>
      <c r="K36" s="25">
        <v>2021</v>
      </c>
      <c r="L36" s="50">
        <v>1982</v>
      </c>
      <c r="M36" s="25">
        <v>1958</v>
      </c>
      <c r="N36" s="25">
        <v>1957</v>
      </c>
      <c r="O36" s="25">
        <v>2018</v>
      </c>
      <c r="P36" s="25">
        <v>2084</v>
      </c>
      <c r="Q36" s="25">
        <v>2137</v>
      </c>
      <c r="R36" s="25">
        <v>2157</v>
      </c>
      <c r="S36" s="25">
        <v>2194</v>
      </c>
      <c r="T36" s="25">
        <v>2215</v>
      </c>
      <c r="U36" s="44">
        <v>2196</v>
      </c>
      <c r="V36" s="44">
        <v>2152</v>
      </c>
      <c r="W36" s="68">
        <v>1046</v>
      </c>
      <c r="X36" s="68">
        <v>1106</v>
      </c>
      <c r="Y36" s="74">
        <v>-2</v>
      </c>
      <c r="Z36" s="65">
        <v>158.7</v>
      </c>
      <c r="AA36" s="70">
        <v>2132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</row>
    <row r="37" spans="1:66" ht="15">
      <c r="A37" s="4" t="s">
        <v>120</v>
      </c>
      <c r="B37" s="38" t="s">
        <v>47</v>
      </c>
      <c r="C37" s="34"/>
      <c r="D37" s="24">
        <v>1070</v>
      </c>
      <c r="E37" s="25">
        <v>1133</v>
      </c>
      <c r="F37" s="25">
        <v>1178</v>
      </c>
      <c r="G37" s="25">
        <v>1226</v>
      </c>
      <c r="H37" s="25">
        <v>1265</v>
      </c>
      <c r="I37" s="25">
        <v>1519</v>
      </c>
      <c r="J37" s="25">
        <v>1545</v>
      </c>
      <c r="K37" s="25">
        <v>1584</v>
      </c>
      <c r="L37" s="25">
        <v>1638</v>
      </c>
      <c r="M37" s="25">
        <v>1700</v>
      </c>
      <c r="N37" s="25">
        <v>1759</v>
      </c>
      <c r="O37" s="25">
        <v>1868</v>
      </c>
      <c r="P37" s="25">
        <v>1960</v>
      </c>
      <c r="Q37" s="25">
        <v>2029</v>
      </c>
      <c r="R37" s="25">
        <v>2067</v>
      </c>
      <c r="S37" s="25">
        <v>2100</v>
      </c>
      <c r="T37" s="25">
        <v>2108</v>
      </c>
      <c r="U37" s="44">
        <v>2107</v>
      </c>
      <c r="V37" s="44">
        <v>2081</v>
      </c>
      <c r="W37" s="68">
        <v>1006</v>
      </c>
      <c r="X37" s="68">
        <v>1075</v>
      </c>
      <c r="Y37" s="74">
        <v>-1.3</v>
      </c>
      <c r="Z37" s="65">
        <v>195.9</v>
      </c>
      <c r="AA37" s="70">
        <v>2061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</row>
    <row r="38" spans="1:66" ht="15">
      <c r="A38" s="4" t="s">
        <v>121</v>
      </c>
      <c r="B38" s="38" t="s">
        <v>48</v>
      </c>
      <c r="C38" s="34"/>
      <c r="D38" s="24">
        <v>1550</v>
      </c>
      <c r="E38" s="25">
        <v>1671</v>
      </c>
      <c r="F38" s="25">
        <v>1798</v>
      </c>
      <c r="G38" s="25">
        <v>1940</v>
      </c>
      <c r="H38" s="25">
        <v>2018</v>
      </c>
      <c r="I38" s="25">
        <v>2220</v>
      </c>
      <c r="J38" s="25">
        <v>2471</v>
      </c>
      <c r="K38" s="25">
        <v>2650</v>
      </c>
      <c r="L38" s="25">
        <v>2756</v>
      </c>
      <c r="M38" s="25">
        <v>2913</v>
      </c>
      <c r="N38" s="25">
        <v>3090</v>
      </c>
      <c r="O38" s="25">
        <v>3309</v>
      </c>
      <c r="P38" s="25">
        <v>3447</v>
      </c>
      <c r="Q38" s="25">
        <v>3575</v>
      </c>
      <c r="R38" s="25">
        <v>3671</v>
      </c>
      <c r="S38" s="25">
        <v>3738</v>
      </c>
      <c r="T38" s="25">
        <v>3767</v>
      </c>
      <c r="U38" s="44">
        <v>3792</v>
      </c>
      <c r="V38" s="44">
        <v>3765</v>
      </c>
      <c r="W38" s="68">
        <v>1854</v>
      </c>
      <c r="X38" s="68">
        <v>1911</v>
      </c>
      <c r="Y38" s="74">
        <v>-0.7</v>
      </c>
      <c r="Z38" s="65">
        <v>483.9</v>
      </c>
      <c r="AA38" s="70">
        <v>3735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</row>
    <row r="39" spans="1:66" ht="15">
      <c r="A39" s="4" t="s">
        <v>122</v>
      </c>
      <c r="B39" s="38" t="s">
        <v>49</v>
      </c>
      <c r="C39" s="34"/>
      <c r="D39" s="24">
        <v>2090</v>
      </c>
      <c r="E39" s="25">
        <v>2319</v>
      </c>
      <c r="F39" s="25">
        <v>2567</v>
      </c>
      <c r="G39" s="25">
        <v>2863</v>
      </c>
      <c r="H39" s="25">
        <v>3167</v>
      </c>
      <c r="I39" s="25">
        <v>2858</v>
      </c>
      <c r="J39" s="25">
        <v>3391</v>
      </c>
      <c r="K39" s="25">
        <v>3769</v>
      </c>
      <c r="L39" s="25">
        <v>4206</v>
      </c>
      <c r="M39" s="25">
        <v>4799</v>
      </c>
      <c r="N39" s="25">
        <v>5386</v>
      </c>
      <c r="O39" s="25">
        <v>5924</v>
      </c>
      <c r="P39" s="25">
        <v>6222</v>
      </c>
      <c r="Q39" s="25">
        <v>6455</v>
      </c>
      <c r="R39" s="25">
        <v>6691</v>
      </c>
      <c r="S39" s="25">
        <v>6868</v>
      </c>
      <c r="T39" s="25">
        <v>7043</v>
      </c>
      <c r="U39" s="44">
        <v>7255</v>
      </c>
      <c r="V39" s="44">
        <v>7411</v>
      </c>
      <c r="W39" s="68">
        <v>3704</v>
      </c>
      <c r="X39" s="68">
        <v>3706</v>
      </c>
      <c r="Y39" s="74">
        <v>2.2</v>
      </c>
      <c r="Z39" s="65">
        <v>1434.8</v>
      </c>
      <c r="AA39" s="70">
        <v>7427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</row>
    <row r="40" spans="1:66" ht="15">
      <c r="A40" s="4" t="s">
        <v>123</v>
      </c>
      <c r="B40" s="38" t="s">
        <v>50</v>
      </c>
      <c r="C40" s="34"/>
      <c r="D40" s="24">
        <v>1069</v>
      </c>
      <c r="E40" s="25">
        <v>1108</v>
      </c>
      <c r="F40" s="25">
        <v>1157</v>
      </c>
      <c r="G40" s="25">
        <v>1175</v>
      </c>
      <c r="H40" s="25">
        <v>1199</v>
      </c>
      <c r="I40" s="25">
        <v>1394</v>
      </c>
      <c r="J40" s="25">
        <v>1461</v>
      </c>
      <c r="K40" s="25">
        <v>1486</v>
      </c>
      <c r="L40" s="25">
        <v>1485</v>
      </c>
      <c r="M40" s="25">
        <v>1514</v>
      </c>
      <c r="N40" s="25">
        <v>1543</v>
      </c>
      <c r="O40" s="25">
        <v>1626</v>
      </c>
      <c r="P40" s="25">
        <v>1687</v>
      </c>
      <c r="Q40" s="25">
        <v>1747</v>
      </c>
      <c r="R40" s="25">
        <v>1793</v>
      </c>
      <c r="S40" s="25">
        <v>1841</v>
      </c>
      <c r="T40" s="25">
        <v>1857</v>
      </c>
      <c r="U40" s="44">
        <v>1867</v>
      </c>
      <c r="V40" s="44">
        <v>1855</v>
      </c>
      <c r="W40" s="68">
        <v>903</v>
      </c>
      <c r="X40" s="68">
        <v>951</v>
      </c>
      <c r="Y40" s="74">
        <v>-0.7</v>
      </c>
      <c r="Z40" s="65">
        <v>321</v>
      </c>
      <c r="AA40" s="70">
        <v>1840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</row>
    <row r="41" spans="1:66" ht="15">
      <c r="A41" s="4" t="s">
        <v>124</v>
      </c>
      <c r="B41" s="38" t="s">
        <v>51</v>
      </c>
      <c r="C41" s="34"/>
      <c r="D41" s="24">
        <v>651</v>
      </c>
      <c r="E41" s="25">
        <v>662</v>
      </c>
      <c r="F41" s="25">
        <v>692</v>
      </c>
      <c r="G41" s="25">
        <v>711</v>
      </c>
      <c r="H41" s="25">
        <v>704</v>
      </c>
      <c r="I41" s="25">
        <v>861</v>
      </c>
      <c r="J41" s="25">
        <v>861</v>
      </c>
      <c r="K41" s="25">
        <v>854</v>
      </c>
      <c r="L41" s="25">
        <v>843</v>
      </c>
      <c r="M41" s="25">
        <v>853</v>
      </c>
      <c r="N41" s="25">
        <v>890</v>
      </c>
      <c r="O41" s="25">
        <v>986</v>
      </c>
      <c r="P41" s="25">
        <v>1080</v>
      </c>
      <c r="Q41" s="25">
        <v>1156</v>
      </c>
      <c r="R41" s="25">
        <v>1222</v>
      </c>
      <c r="S41" s="25">
        <v>1287</v>
      </c>
      <c r="T41" s="25">
        <v>1343</v>
      </c>
      <c r="U41" s="44">
        <v>1380</v>
      </c>
      <c r="V41" s="44">
        <v>1411</v>
      </c>
      <c r="W41" s="68">
        <v>697</v>
      </c>
      <c r="X41" s="68">
        <v>714</v>
      </c>
      <c r="Y41" s="74">
        <v>2.2</v>
      </c>
      <c r="Z41" s="65">
        <v>351.2</v>
      </c>
      <c r="AA41" s="70">
        <v>1415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</row>
    <row r="42" spans="1:66" ht="15">
      <c r="A42" s="4" t="s">
        <v>125</v>
      </c>
      <c r="B42" s="38" t="s">
        <v>52</v>
      </c>
      <c r="C42" s="34"/>
      <c r="D42" s="24">
        <v>1287</v>
      </c>
      <c r="E42" s="25">
        <v>1406</v>
      </c>
      <c r="F42" s="25">
        <v>1553</v>
      </c>
      <c r="G42" s="25">
        <v>1703</v>
      </c>
      <c r="H42" s="25">
        <v>1730</v>
      </c>
      <c r="I42" s="25">
        <v>1604</v>
      </c>
      <c r="J42" s="25">
        <v>1833</v>
      </c>
      <c r="K42" s="25">
        <v>1935</v>
      </c>
      <c r="L42" s="25">
        <v>1993</v>
      </c>
      <c r="M42" s="25">
        <v>2103</v>
      </c>
      <c r="N42" s="25">
        <v>2250</v>
      </c>
      <c r="O42" s="25">
        <v>2425</v>
      </c>
      <c r="P42" s="25">
        <v>2527</v>
      </c>
      <c r="Q42" s="25">
        <v>2587</v>
      </c>
      <c r="R42" s="25">
        <v>2602</v>
      </c>
      <c r="S42" s="25">
        <v>2630</v>
      </c>
      <c r="T42" s="25">
        <v>2644</v>
      </c>
      <c r="U42" s="44">
        <v>2648</v>
      </c>
      <c r="V42" s="44">
        <v>2636</v>
      </c>
      <c r="W42" s="68">
        <v>1265</v>
      </c>
      <c r="X42" s="68">
        <v>1371</v>
      </c>
      <c r="Y42" s="74">
        <v>-0.4</v>
      </c>
      <c r="Z42" s="65">
        <v>571.4</v>
      </c>
      <c r="AA42" s="70">
        <v>2625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</row>
    <row r="43" spans="1:66" ht="15">
      <c r="A43" s="4" t="s">
        <v>126</v>
      </c>
      <c r="B43" s="38" t="s">
        <v>53</v>
      </c>
      <c r="C43" s="34"/>
      <c r="D43" s="24">
        <v>2588</v>
      </c>
      <c r="E43" s="25">
        <v>3060</v>
      </c>
      <c r="F43" s="25">
        <v>3540</v>
      </c>
      <c r="G43" s="25">
        <v>4297</v>
      </c>
      <c r="H43" s="25">
        <v>4793</v>
      </c>
      <c r="I43" s="25">
        <v>2801</v>
      </c>
      <c r="J43" s="25">
        <v>3857</v>
      </c>
      <c r="K43" s="25">
        <v>4618</v>
      </c>
      <c r="L43" s="25">
        <v>5505</v>
      </c>
      <c r="M43" s="25">
        <v>6657</v>
      </c>
      <c r="N43" s="25">
        <v>7620</v>
      </c>
      <c r="O43" s="25">
        <v>8279</v>
      </c>
      <c r="P43" s="25">
        <v>8473</v>
      </c>
      <c r="Q43" s="25">
        <v>8668</v>
      </c>
      <c r="R43" s="25">
        <v>8735</v>
      </c>
      <c r="S43" s="25">
        <v>8797</v>
      </c>
      <c r="T43" s="25">
        <v>8805</v>
      </c>
      <c r="U43" s="44">
        <v>8817</v>
      </c>
      <c r="V43" s="44">
        <v>8865</v>
      </c>
      <c r="W43" s="68">
        <v>4286</v>
      </c>
      <c r="X43" s="68">
        <v>4580</v>
      </c>
      <c r="Y43" s="74">
        <v>0.5</v>
      </c>
      <c r="Z43" s="65">
        <v>4669.7</v>
      </c>
      <c r="AA43" s="70">
        <v>8856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</row>
    <row r="44" spans="1:66" ht="15">
      <c r="A44" s="4" t="s">
        <v>127</v>
      </c>
      <c r="B44" s="38" t="s">
        <v>54</v>
      </c>
      <c r="C44" s="34"/>
      <c r="D44" s="24">
        <v>2302</v>
      </c>
      <c r="E44" s="25">
        <v>2455</v>
      </c>
      <c r="F44" s="25">
        <v>2646</v>
      </c>
      <c r="G44" s="25">
        <v>2923</v>
      </c>
      <c r="H44" s="25">
        <v>3221</v>
      </c>
      <c r="I44" s="25">
        <v>2822</v>
      </c>
      <c r="J44" s="25">
        <v>3310</v>
      </c>
      <c r="K44" s="25">
        <v>3621</v>
      </c>
      <c r="L44" s="25">
        <v>3906</v>
      </c>
      <c r="M44" s="25">
        <v>4310</v>
      </c>
      <c r="N44" s="25">
        <v>4668</v>
      </c>
      <c r="O44" s="25">
        <v>4992</v>
      </c>
      <c r="P44" s="25">
        <v>5145</v>
      </c>
      <c r="Q44" s="25">
        <v>5278</v>
      </c>
      <c r="R44" s="25">
        <v>5405</v>
      </c>
      <c r="S44" s="25">
        <v>5402</v>
      </c>
      <c r="T44" s="25">
        <v>5551</v>
      </c>
      <c r="U44" s="44">
        <v>5591</v>
      </c>
      <c r="V44" s="44">
        <v>5588</v>
      </c>
      <c r="W44" s="68">
        <v>2673</v>
      </c>
      <c r="X44" s="68">
        <v>2915</v>
      </c>
      <c r="Y44" s="74">
        <v>0</v>
      </c>
      <c r="Z44" s="65">
        <v>665.6</v>
      </c>
      <c r="AA44" s="70">
        <v>5571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</row>
    <row r="45" spans="1:66" ht="15">
      <c r="A45" s="4" t="s">
        <v>128</v>
      </c>
      <c r="B45" s="38" t="s">
        <v>55</v>
      </c>
      <c r="C45" s="34"/>
      <c r="D45" s="24">
        <v>565</v>
      </c>
      <c r="E45" s="25">
        <v>584</v>
      </c>
      <c r="F45" s="25">
        <v>596</v>
      </c>
      <c r="G45" s="25">
        <v>620</v>
      </c>
      <c r="H45" s="25">
        <v>621</v>
      </c>
      <c r="I45" s="25">
        <v>780</v>
      </c>
      <c r="J45" s="25">
        <v>764</v>
      </c>
      <c r="K45" s="25">
        <v>777</v>
      </c>
      <c r="L45" s="25">
        <v>781</v>
      </c>
      <c r="M45" s="25">
        <v>826</v>
      </c>
      <c r="N45" s="25">
        <v>930</v>
      </c>
      <c r="O45" s="25">
        <v>1077</v>
      </c>
      <c r="P45" s="25">
        <v>1209</v>
      </c>
      <c r="Q45" s="25">
        <v>1305</v>
      </c>
      <c r="R45" s="25">
        <v>1375</v>
      </c>
      <c r="S45" s="25">
        <v>1431</v>
      </c>
      <c r="T45" s="25">
        <v>1443</v>
      </c>
      <c r="U45" s="44">
        <v>1421</v>
      </c>
      <c r="V45" s="44">
        <v>1401</v>
      </c>
      <c r="W45" s="68">
        <v>663</v>
      </c>
      <c r="X45" s="68">
        <v>737</v>
      </c>
      <c r="Y45" s="74">
        <v>-1.4</v>
      </c>
      <c r="Z45" s="65">
        <v>379.5</v>
      </c>
      <c r="AA45" s="70">
        <v>1390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</row>
    <row r="46" spans="1:66" ht="15">
      <c r="A46" s="4" t="s">
        <v>129</v>
      </c>
      <c r="B46" s="38" t="s">
        <v>56</v>
      </c>
      <c r="C46" s="34"/>
      <c r="D46" s="24">
        <v>750</v>
      </c>
      <c r="E46" s="25">
        <v>788</v>
      </c>
      <c r="F46" s="25">
        <v>831</v>
      </c>
      <c r="G46" s="25">
        <v>864</v>
      </c>
      <c r="H46" s="25">
        <v>865</v>
      </c>
      <c r="I46" s="25">
        <v>936</v>
      </c>
      <c r="J46" s="25">
        <v>982</v>
      </c>
      <c r="K46" s="25">
        <v>1007</v>
      </c>
      <c r="L46" s="25">
        <v>1002</v>
      </c>
      <c r="M46" s="25">
        <v>1027</v>
      </c>
      <c r="N46" s="25">
        <v>1043</v>
      </c>
      <c r="O46" s="25">
        <v>1072</v>
      </c>
      <c r="P46" s="25">
        <v>1087</v>
      </c>
      <c r="Q46" s="25">
        <v>1087</v>
      </c>
      <c r="R46" s="25">
        <v>1074</v>
      </c>
      <c r="S46" s="25">
        <v>1080</v>
      </c>
      <c r="T46" s="25">
        <v>1070</v>
      </c>
      <c r="U46" s="44">
        <v>1036</v>
      </c>
      <c r="V46" s="44">
        <v>1002</v>
      </c>
      <c r="W46" s="68">
        <v>471</v>
      </c>
      <c r="X46" s="68">
        <v>531</v>
      </c>
      <c r="Y46" s="74">
        <v>-3.3</v>
      </c>
      <c r="Z46" s="65">
        <v>212</v>
      </c>
      <c r="AA46" s="70">
        <v>988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</row>
    <row r="47" spans="1:66" ht="15">
      <c r="A47" s="4" t="s">
        <v>130</v>
      </c>
      <c r="B47" s="38" t="s">
        <v>57</v>
      </c>
      <c r="C47" s="34"/>
      <c r="D47" s="24">
        <v>455</v>
      </c>
      <c r="E47" s="25">
        <v>472</v>
      </c>
      <c r="F47" s="25">
        <v>489</v>
      </c>
      <c r="G47" s="25">
        <v>490</v>
      </c>
      <c r="H47" s="25">
        <v>484</v>
      </c>
      <c r="I47" s="25">
        <v>563</v>
      </c>
      <c r="J47" s="25">
        <v>600</v>
      </c>
      <c r="K47" s="25">
        <v>614</v>
      </c>
      <c r="L47" s="25">
        <v>599</v>
      </c>
      <c r="M47" s="25">
        <v>580</v>
      </c>
      <c r="N47" s="25">
        <v>569</v>
      </c>
      <c r="O47" s="25">
        <v>581</v>
      </c>
      <c r="P47" s="25">
        <v>604</v>
      </c>
      <c r="Q47" s="25">
        <v>616</v>
      </c>
      <c r="R47" s="25">
        <v>616</v>
      </c>
      <c r="S47" s="25">
        <v>615</v>
      </c>
      <c r="T47" s="25">
        <v>613</v>
      </c>
      <c r="U47" s="44">
        <v>607</v>
      </c>
      <c r="V47" s="44">
        <v>589</v>
      </c>
      <c r="W47" s="68">
        <v>281</v>
      </c>
      <c r="X47" s="68">
        <v>308</v>
      </c>
      <c r="Y47" s="74">
        <v>-3</v>
      </c>
      <c r="Z47" s="65">
        <v>167.8</v>
      </c>
      <c r="AA47" s="70">
        <v>582</v>
      </c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</row>
    <row r="48" spans="1:66" ht="15">
      <c r="A48" s="4" t="s">
        <v>131</v>
      </c>
      <c r="B48" s="38" t="s">
        <v>58</v>
      </c>
      <c r="C48" s="34"/>
      <c r="D48" s="24">
        <v>715</v>
      </c>
      <c r="E48" s="25">
        <v>722</v>
      </c>
      <c r="F48" s="25">
        <v>740</v>
      </c>
      <c r="G48" s="25">
        <v>747</v>
      </c>
      <c r="H48" s="25">
        <v>741</v>
      </c>
      <c r="I48" s="25">
        <v>860</v>
      </c>
      <c r="J48" s="25">
        <v>913</v>
      </c>
      <c r="K48" s="25">
        <v>929</v>
      </c>
      <c r="L48" s="25">
        <v>889</v>
      </c>
      <c r="M48" s="25">
        <v>822</v>
      </c>
      <c r="N48" s="25">
        <v>774</v>
      </c>
      <c r="O48" s="25">
        <v>769</v>
      </c>
      <c r="P48" s="25">
        <v>785</v>
      </c>
      <c r="Q48" s="25">
        <v>795</v>
      </c>
      <c r="R48" s="25">
        <v>781</v>
      </c>
      <c r="S48" s="25">
        <v>771</v>
      </c>
      <c r="T48" s="25">
        <v>762</v>
      </c>
      <c r="U48" s="44">
        <v>742</v>
      </c>
      <c r="V48" s="44">
        <v>717</v>
      </c>
      <c r="W48" s="68">
        <v>343</v>
      </c>
      <c r="X48" s="68">
        <v>374</v>
      </c>
      <c r="Y48" s="74">
        <v>-3.3</v>
      </c>
      <c r="Z48" s="65">
        <v>107</v>
      </c>
      <c r="AA48" s="70">
        <v>707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</row>
    <row r="49" spans="1:66" ht="15">
      <c r="A49" s="4" t="s">
        <v>132</v>
      </c>
      <c r="B49" s="38" t="s">
        <v>59</v>
      </c>
      <c r="C49" s="34"/>
      <c r="D49" s="24">
        <v>1218</v>
      </c>
      <c r="E49" s="25">
        <v>1238</v>
      </c>
      <c r="F49" s="25">
        <v>1284</v>
      </c>
      <c r="G49" s="25">
        <v>1333</v>
      </c>
      <c r="H49" s="25">
        <v>1329</v>
      </c>
      <c r="I49" s="25">
        <v>1565</v>
      </c>
      <c r="J49" s="25">
        <v>1661</v>
      </c>
      <c r="K49" s="25">
        <v>1690</v>
      </c>
      <c r="L49" s="25">
        <v>1670</v>
      </c>
      <c r="M49" s="25">
        <v>1645</v>
      </c>
      <c r="N49" s="25">
        <v>1707</v>
      </c>
      <c r="O49" s="25">
        <v>1814</v>
      </c>
      <c r="P49" s="25">
        <v>1871</v>
      </c>
      <c r="Q49" s="25">
        <v>1917</v>
      </c>
      <c r="R49" s="25">
        <v>1926</v>
      </c>
      <c r="S49" s="25">
        <v>1951</v>
      </c>
      <c r="T49" s="25">
        <v>1951</v>
      </c>
      <c r="U49" s="44">
        <v>1957</v>
      </c>
      <c r="V49" s="44">
        <v>1945</v>
      </c>
      <c r="W49" s="68">
        <v>933</v>
      </c>
      <c r="X49" s="68">
        <v>1012</v>
      </c>
      <c r="Y49" s="74">
        <v>-0.6</v>
      </c>
      <c r="Z49" s="65">
        <v>273.5</v>
      </c>
      <c r="AA49" s="70">
        <v>1936</v>
      </c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</row>
    <row r="50" spans="1:66" ht="15">
      <c r="A50" s="4" t="s">
        <v>133</v>
      </c>
      <c r="B50" s="38" t="s">
        <v>60</v>
      </c>
      <c r="C50" s="34"/>
      <c r="D50" s="24">
        <v>1542</v>
      </c>
      <c r="E50" s="25">
        <v>1618</v>
      </c>
      <c r="F50" s="25">
        <v>1692</v>
      </c>
      <c r="G50" s="25">
        <v>1805</v>
      </c>
      <c r="H50" s="25">
        <v>1870</v>
      </c>
      <c r="I50" s="25">
        <v>1885</v>
      </c>
      <c r="J50" s="25">
        <v>2082</v>
      </c>
      <c r="K50" s="25">
        <v>2149</v>
      </c>
      <c r="L50" s="25">
        <v>2184</v>
      </c>
      <c r="M50" s="25">
        <v>2281</v>
      </c>
      <c r="N50" s="25">
        <v>2436</v>
      </c>
      <c r="O50" s="25">
        <v>2646</v>
      </c>
      <c r="P50" s="25">
        <v>2739</v>
      </c>
      <c r="Q50" s="25">
        <v>2819</v>
      </c>
      <c r="R50" s="25">
        <v>2850</v>
      </c>
      <c r="S50" s="25">
        <v>2882</v>
      </c>
      <c r="T50" s="25">
        <v>2879</v>
      </c>
      <c r="U50" s="44">
        <v>2877</v>
      </c>
      <c r="V50" s="44">
        <v>2861</v>
      </c>
      <c r="W50" s="68">
        <v>1381</v>
      </c>
      <c r="X50" s="68">
        <v>1480</v>
      </c>
      <c r="Y50" s="74">
        <v>-0.6</v>
      </c>
      <c r="Z50" s="65">
        <v>337.4</v>
      </c>
      <c r="AA50" s="70">
        <v>2848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</row>
    <row r="51" spans="1:66" ht="15">
      <c r="A51" s="4" t="s">
        <v>134</v>
      </c>
      <c r="B51" s="38" t="s">
        <v>61</v>
      </c>
      <c r="C51" s="34"/>
      <c r="D51" s="24">
        <v>1041</v>
      </c>
      <c r="E51" s="25">
        <v>1095</v>
      </c>
      <c r="F51" s="25">
        <v>1136</v>
      </c>
      <c r="G51" s="25">
        <v>1191</v>
      </c>
      <c r="H51" s="25">
        <v>1294</v>
      </c>
      <c r="I51" s="25">
        <v>1356</v>
      </c>
      <c r="J51" s="25">
        <v>1541</v>
      </c>
      <c r="K51" s="25">
        <v>1610</v>
      </c>
      <c r="L51" s="25">
        <v>1602</v>
      </c>
      <c r="M51" s="25">
        <v>1544</v>
      </c>
      <c r="N51" s="25">
        <v>1511</v>
      </c>
      <c r="O51" s="25">
        <v>1555</v>
      </c>
      <c r="P51" s="25">
        <v>1587</v>
      </c>
      <c r="Q51" s="25">
        <v>1602</v>
      </c>
      <c r="R51" s="25">
        <v>1573</v>
      </c>
      <c r="S51" s="25">
        <v>1556</v>
      </c>
      <c r="T51" s="25">
        <v>1528</v>
      </c>
      <c r="U51" s="44">
        <v>1493</v>
      </c>
      <c r="V51" s="44">
        <v>1451</v>
      </c>
      <c r="W51" s="68">
        <v>684</v>
      </c>
      <c r="X51" s="68">
        <v>767</v>
      </c>
      <c r="Y51" s="74">
        <v>-2.8</v>
      </c>
      <c r="Z51" s="65">
        <v>237.4</v>
      </c>
      <c r="AA51" s="70">
        <v>1431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</row>
    <row r="52" spans="1:66" ht="15">
      <c r="A52" s="4" t="s">
        <v>135</v>
      </c>
      <c r="B52" s="38" t="s">
        <v>62</v>
      </c>
      <c r="C52" s="34"/>
      <c r="D52" s="24">
        <v>670</v>
      </c>
      <c r="E52" s="25">
        <v>690</v>
      </c>
      <c r="F52" s="25">
        <v>717</v>
      </c>
      <c r="G52" s="25">
        <v>729</v>
      </c>
      <c r="H52" s="25">
        <v>719</v>
      </c>
      <c r="I52" s="25">
        <v>836</v>
      </c>
      <c r="J52" s="25">
        <v>879</v>
      </c>
      <c r="K52" s="25">
        <v>878</v>
      </c>
      <c r="L52" s="25">
        <v>847</v>
      </c>
      <c r="M52" s="25">
        <v>815</v>
      </c>
      <c r="N52" s="25">
        <v>791</v>
      </c>
      <c r="O52" s="25">
        <v>805</v>
      </c>
      <c r="P52" s="25">
        <v>825</v>
      </c>
      <c r="Q52" s="25">
        <v>835</v>
      </c>
      <c r="R52" s="25">
        <v>832</v>
      </c>
      <c r="S52" s="25">
        <v>832</v>
      </c>
      <c r="T52" s="25">
        <v>824</v>
      </c>
      <c r="U52" s="44">
        <v>810</v>
      </c>
      <c r="V52" s="44">
        <v>785</v>
      </c>
      <c r="W52" s="68">
        <v>373</v>
      </c>
      <c r="X52" s="68">
        <v>413</v>
      </c>
      <c r="Y52" s="74">
        <v>-3</v>
      </c>
      <c r="Z52" s="65">
        <v>189.4</v>
      </c>
      <c r="AA52" s="70">
        <v>776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</row>
    <row r="53" spans="1:66" ht="15">
      <c r="A53" s="4" t="s">
        <v>136</v>
      </c>
      <c r="B53" s="38" t="s">
        <v>63</v>
      </c>
      <c r="C53" s="34"/>
      <c r="D53" s="24">
        <v>678</v>
      </c>
      <c r="E53" s="25">
        <v>700</v>
      </c>
      <c r="F53" s="25">
        <v>733</v>
      </c>
      <c r="G53" s="25">
        <v>749</v>
      </c>
      <c r="H53" s="25">
        <v>730</v>
      </c>
      <c r="I53" s="25">
        <v>864</v>
      </c>
      <c r="J53" s="25">
        <v>946</v>
      </c>
      <c r="K53" s="25">
        <v>944</v>
      </c>
      <c r="L53" s="25">
        <v>919</v>
      </c>
      <c r="M53" s="25">
        <v>901</v>
      </c>
      <c r="N53" s="25">
        <v>908</v>
      </c>
      <c r="O53" s="25">
        <v>961</v>
      </c>
      <c r="P53" s="25">
        <v>1000</v>
      </c>
      <c r="Q53" s="25">
        <v>1023</v>
      </c>
      <c r="R53" s="25">
        <v>1023</v>
      </c>
      <c r="S53" s="25">
        <v>1027</v>
      </c>
      <c r="T53" s="25">
        <v>1023</v>
      </c>
      <c r="U53" s="44">
        <v>1012</v>
      </c>
      <c r="V53" s="44">
        <v>996</v>
      </c>
      <c r="W53" s="68">
        <v>480</v>
      </c>
      <c r="X53" s="68">
        <v>516</v>
      </c>
      <c r="Y53" s="74">
        <v>-1.6</v>
      </c>
      <c r="Z53" s="65">
        <v>530.7</v>
      </c>
      <c r="AA53" s="70">
        <v>989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</row>
    <row r="54" spans="1:66" ht="15">
      <c r="A54" s="4" t="s">
        <v>137</v>
      </c>
      <c r="B54" s="38" t="s">
        <v>64</v>
      </c>
      <c r="C54" s="34"/>
      <c r="D54" s="24">
        <v>1047</v>
      </c>
      <c r="E54" s="25">
        <v>1096</v>
      </c>
      <c r="F54" s="25">
        <v>1142</v>
      </c>
      <c r="G54" s="25">
        <v>1165</v>
      </c>
      <c r="H54" s="25">
        <v>1179</v>
      </c>
      <c r="I54" s="25">
        <v>1361</v>
      </c>
      <c r="J54" s="25">
        <v>1522</v>
      </c>
      <c r="K54" s="25">
        <v>1541</v>
      </c>
      <c r="L54" s="25">
        <v>1501</v>
      </c>
      <c r="M54" s="25">
        <v>1446</v>
      </c>
      <c r="N54" s="25">
        <v>1418</v>
      </c>
      <c r="O54" s="25">
        <v>1465</v>
      </c>
      <c r="P54" s="25">
        <v>1507</v>
      </c>
      <c r="Q54" s="25">
        <v>1530</v>
      </c>
      <c r="R54" s="25">
        <v>1515</v>
      </c>
      <c r="S54" s="25">
        <v>1507</v>
      </c>
      <c r="T54" s="25">
        <v>1493</v>
      </c>
      <c r="U54" s="44">
        <v>1468</v>
      </c>
      <c r="V54" s="44">
        <v>1431</v>
      </c>
      <c r="W54" s="68">
        <v>673</v>
      </c>
      <c r="X54" s="68">
        <v>758</v>
      </c>
      <c r="Y54" s="74">
        <v>-2.5</v>
      </c>
      <c r="Z54" s="65">
        <v>252.1</v>
      </c>
      <c r="AA54" s="70">
        <v>1415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</row>
    <row r="55" spans="1:66" ht="15">
      <c r="A55" s="4" t="s">
        <v>138</v>
      </c>
      <c r="B55" s="38" t="s">
        <v>65</v>
      </c>
      <c r="C55" s="34"/>
      <c r="D55" s="24">
        <v>671</v>
      </c>
      <c r="E55" s="25">
        <v>687</v>
      </c>
      <c r="F55" s="25">
        <v>718</v>
      </c>
      <c r="G55" s="25">
        <v>715</v>
      </c>
      <c r="H55" s="25">
        <v>709</v>
      </c>
      <c r="I55" s="25">
        <v>776</v>
      </c>
      <c r="J55" s="25">
        <v>874</v>
      </c>
      <c r="K55" s="25">
        <v>883</v>
      </c>
      <c r="L55" s="25">
        <v>855</v>
      </c>
      <c r="M55" s="25">
        <v>813</v>
      </c>
      <c r="N55" s="25">
        <v>787</v>
      </c>
      <c r="O55" s="25">
        <v>808</v>
      </c>
      <c r="P55" s="25">
        <v>831</v>
      </c>
      <c r="Q55" s="25">
        <v>840</v>
      </c>
      <c r="R55" s="25">
        <v>825</v>
      </c>
      <c r="S55" s="25">
        <v>817</v>
      </c>
      <c r="T55" s="25">
        <v>814</v>
      </c>
      <c r="U55" s="44">
        <v>796</v>
      </c>
      <c r="V55" s="44">
        <v>764</v>
      </c>
      <c r="W55" s="68">
        <v>359</v>
      </c>
      <c r="X55" s="68">
        <v>405</v>
      </c>
      <c r="Y55" s="74">
        <v>-4</v>
      </c>
      <c r="Z55" s="65">
        <v>107.6</v>
      </c>
      <c r="AA55" s="70">
        <v>752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</row>
    <row r="56" spans="1:66" ht="15">
      <c r="A56" s="4" t="s">
        <v>139</v>
      </c>
      <c r="B56" s="38" t="s">
        <v>66</v>
      </c>
      <c r="C56" s="34"/>
      <c r="D56" s="24">
        <v>2188</v>
      </c>
      <c r="E56" s="25">
        <v>2302</v>
      </c>
      <c r="F56" s="25">
        <v>2527</v>
      </c>
      <c r="G56" s="25">
        <v>2756</v>
      </c>
      <c r="H56" s="25">
        <v>3094</v>
      </c>
      <c r="I56" s="25">
        <v>2747</v>
      </c>
      <c r="J56" s="25">
        <v>3530</v>
      </c>
      <c r="K56" s="25">
        <v>3860</v>
      </c>
      <c r="L56" s="25">
        <v>4007</v>
      </c>
      <c r="M56" s="25">
        <v>3965</v>
      </c>
      <c r="N56" s="25">
        <v>4027</v>
      </c>
      <c r="O56" s="25">
        <v>4293</v>
      </c>
      <c r="P56" s="25">
        <v>4553</v>
      </c>
      <c r="Q56" s="25">
        <v>4719</v>
      </c>
      <c r="R56" s="25">
        <v>4811</v>
      </c>
      <c r="S56" s="25">
        <v>4933</v>
      </c>
      <c r="T56" s="25">
        <v>5016</v>
      </c>
      <c r="U56" s="44">
        <v>5050</v>
      </c>
      <c r="V56" s="44">
        <v>5072</v>
      </c>
      <c r="W56" s="68">
        <v>2394</v>
      </c>
      <c r="X56" s="68">
        <v>2678</v>
      </c>
      <c r="Y56" s="74">
        <v>0.4</v>
      </c>
      <c r="Z56" s="65">
        <v>1019</v>
      </c>
      <c r="AA56" s="70">
        <v>5085</v>
      </c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</row>
    <row r="57" spans="1:66" ht="15">
      <c r="A57" s="4" t="s">
        <v>140</v>
      </c>
      <c r="B57" s="38" t="s">
        <v>67</v>
      </c>
      <c r="C57" s="34"/>
      <c r="D57" s="24">
        <v>674</v>
      </c>
      <c r="E57" s="25">
        <v>685</v>
      </c>
      <c r="F57" s="25">
        <v>692</v>
      </c>
      <c r="G57" s="25">
        <v>686</v>
      </c>
      <c r="H57" s="25">
        <v>702</v>
      </c>
      <c r="I57" s="25">
        <v>830</v>
      </c>
      <c r="J57" s="25">
        <v>945</v>
      </c>
      <c r="K57" s="25">
        <v>974</v>
      </c>
      <c r="L57" s="25">
        <v>943</v>
      </c>
      <c r="M57" s="25">
        <v>872</v>
      </c>
      <c r="N57" s="25">
        <v>838</v>
      </c>
      <c r="O57" s="25">
        <v>838</v>
      </c>
      <c r="P57" s="25">
        <v>866</v>
      </c>
      <c r="Q57" s="25">
        <v>880</v>
      </c>
      <c r="R57" s="25">
        <v>878</v>
      </c>
      <c r="S57" s="25">
        <v>884</v>
      </c>
      <c r="T57" s="25">
        <v>877</v>
      </c>
      <c r="U57" s="44">
        <v>866</v>
      </c>
      <c r="V57" s="44">
        <v>850</v>
      </c>
      <c r="W57" s="68">
        <v>400</v>
      </c>
      <c r="X57" s="68">
        <v>450</v>
      </c>
      <c r="Y57" s="74">
        <v>-1.9</v>
      </c>
      <c r="Z57" s="65">
        <v>348.3</v>
      </c>
      <c r="AA57" s="70">
        <v>843</v>
      </c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</row>
    <row r="58" spans="1:66" ht="15">
      <c r="A58" s="4" t="s">
        <v>141</v>
      </c>
      <c r="B58" s="38" t="s">
        <v>68</v>
      </c>
      <c r="C58" s="34"/>
      <c r="D58" s="24">
        <v>1136</v>
      </c>
      <c r="E58" s="25">
        <v>1164</v>
      </c>
      <c r="F58" s="25">
        <v>1233</v>
      </c>
      <c r="G58" s="25">
        <v>1297</v>
      </c>
      <c r="H58" s="25">
        <v>1370</v>
      </c>
      <c r="I58" s="25">
        <v>1319</v>
      </c>
      <c r="J58" s="25">
        <v>1645</v>
      </c>
      <c r="K58" s="25">
        <v>1748</v>
      </c>
      <c r="L58" s="25">
        <v>1760</v>
      </c>
      <c r="M58" s="25">
        <v>1641</v>
      </c>
      <c r="N58" s="25">
        <v>1570</v>
      </c>
      <c r="O58" s="25">
        <v>1572</v>
      </c>
      <c r="P58" s="25">
        <v>1591</v>
      </c>
      <c r="Q58" s="25">
        <v>1594</v>
      </c>
      <c r="R58" s="25">
        <v>1563</v>
      </c>
      <c r="S58" s="25">
        <v>1545</v>
      </c>
      <c r="T58" s="25">
        <v>1517</v>
      </c>
      <c r="U58" s="44">
        <v>1479</v>
      </c>
      <c r="V58" s="44">
        <v>1427</v>
      </c>
      <c r="W58" s="68">
        <v>666</v>
      </c>
      <c r="X58" s="68">
        <v>761</v>
      </c>
      <c r="Y58" s="74">
        <v>-3.5</v>
      </c>
      <c r="Z58" s="65">
        <v>347.5</v>
      </c>
      <c r="AA58" s="70">
        <v>1408</v>
      </c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</row>
    <row r="59" spans="1:66" ht="15">
      <c r="A59" s="4" t="s">
        <v>142</v>
      </c>
      <c r="B59" s="38" t="s">
        <v>69</v>
      </c>
      <c r="C59" s="34"/>
      <c r="D59" s="24">
        <v>1233</v>
      </c>
      <c r="E59" s="25">
        <v>1296</v>
      </c>
      <c r="F59" s="25">
        <v>1354</v>
      </c>
      <c r="G59" s="25">
        <v>1387</v>
      </c>
      <c r="H59" s="25">
        <v>1368</v>
      </c>
      <c r="I59" s="25">
        <v>1556</v>
      </c>
      <c r="J59" s="25">
        <v>1828</v>
      </c>
      <c r="K59" s="25">
        <v>1896</v>
      </c>
      <c r="L59" s="25">
        <v>1856</v>
      </c>
      <c r="M59" s="25">
        <v>1771</v>
      </c>
      <c r="N59" s="25">
        <v>1700</v>
      </c>
      <c r="O59" s="25">
        <v>1715</v>
      </c>
      <c r="P59" s="25">
        <v>1790</v>
      </c>
      <c r="Q59" s="25">
        <v>1838</v>
      </c>
      <c r="R59" s="25">
        <v>1840</v>
      </c>
      <c r="S59" s="25">
        <v>1860</v>
      </c>
      <c r="T59" s="25">
        <v>1859</v>
      </c>
      <c r="U59" s="44">
        <v>1842</v>
      </c>
      <c r="V59" s="44">
        <v>1817</v>
      </c>
      <c r="W59" s="68">
        <v>854</v>
      </c>
      <c r="X59" s="68">
        <v>964</v>
      </c>
      <c r="Y59" s="74">
        <v>-1.3</v>
      </c>
      <c r="Z59" s="65">
        <v>245.4</v>
      </c>
      <c r="AA59" s="70">
        <v>1807</v>
      </c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</row>
    <row r="60" spans="1:66" ht="15">
      <c r="A60" s="4" t="s">
        <v>143</v>
      </c>
      <c r="B60" s="38" t="s">
        <v>70</v>
      </c>
      <c r="C60" s="34"/>
      <c r="D60" s="24">
        <v>860</v>
      </c>
      <c r="E60" s="25">
        <v>915</v>
      </c>
      <c r="F60" s="25">
        <v>946</v>
      </c>
      <c r="G60" s="25">
        <v>980</v>
      </c>
      <c r="H60" s="25">
        <v>973</v>
      </c>
      <c r="I60" s="25">
        <v>1125</v>
      </c>
      <c r="J60" s="25">
        <v>1253</v>
      </c>
      <c r="K60" s="25">
        <v>1277</v>
      </c>
      <c r="L60" s="25">
        <v>1240</v>
      </c>
      <c r="M60" s="25">
        <v>1187</v>
      </c>
      <c r="N60" s="25">
        <v>1156</v>
      </c>
      <c r="O60" s="25">
        <v>1190</v>
      </c>
      <c r="P60" s="25">
        <v>1229</v>
      </c>
      <c r="Q60" s="25">
        <v>1250</v>
      </c>
      <c r="R60" s="25">
        <v>1237</v>
      </c>
      <c r="S60" s="25">
        <v>1231</v>
      </c>
      <c r="T60" s="25">
        <v>1221</v>
      </c>
      <c r="U60" s="44">
        <v>1210</v>
      </c>
      <c r="V60" s="44">
        <v>1197</v>
      </c>
      <c r="W60" s="68">
        <v>565</v>
      </c>
      <c r="X60" s="68">
        <v>632</v>
      </c>
      <c r="Y60" s="74">
        <v>-1.1</v>
      </c>
      <c r="Z60" s="65">
        <v>188.7</v>
      </c>
      <c r="AA60" s="70">
        <v>1185</v>
      </c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</row>
    <row r="61" spans="1:66" ht="15">
      <c r="A61" s="4" t="s">
        <v>144</v>
      </c>
      <c r="B61" s="38" t="s">
        <v>71</v>
      </c>
      <c r="C61" s="34"/>
      <c r="D61" s="24">
        <v>651</v>
      </c>
      <c r="E61" s="25">
        <v>691</v>
      </c>
      <c r="F61" s="25">
        <v>760</v>
      </c>
      <c r="G61" s="25">
        <v>824</v>
      </c>
      <c r="H61" s="25">
        <v>840</v>
      </c>
      <c r="I61" s="25">
        <v>914</v>
      </c>
      <c r="J61" s="25">
        <v>1091</v>
      </c>
      <c r="K61" s="25">
        <v>1139</v>
      </c>
      <c r="L61" s="25">
        <v>1135</v>
      </c>
      <c r="M61" s="25">
        <v>1081</v>
      </c>
      <c r="N61" s="25">
        <v>1051</v>
      </c>
      <c r="O61" s="25">
        <v>1085</v>
      </c>
      <c r="P61" s="25">
        <v>1152</v>
      </c>
      <c r="Q61" s="25">
        <v>1176</v>
      </c>
      <c r="R61" s="25">
        <v>1169</v>
      </c>
      <c r="S61" s="25">
        <v>1176</v>
      </c>
      <c r="T61" s="25">
        <v>1170</v>
      </c>
      <c r="U61" s="44">
        <v>1153</v>
      </c>
      <c r="V61" s="44">
        <v>1135</v>
      </c>
      <c r="W61" s="68">
        <v>533</v>
      </c>
      <c r="X61" s="68">
        <v>602</v>
      </c>
      <c r="Y61" s="74">
        <v>-1.5</v>
      </c>
      <c r="Z61" s="65">
        <v>146.7</v>
      </c>
      <c r="AA61" s="70">
        <v>1126</v>
      </c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</row>
    <row r="62" spans="1:66" ht="15">
      <c r="A62" s="4" t="s">
        <v>72</v>
      </c>
      <c r="B62" s="38" t="s">
        <v>73</v>
      </c>
      <c r="C62" s="34"/>
      <c r="D62" s="24">
        <v>1416</v>
      </c>
      <c r="E62" s="25">
        <v>1472</v>
      </c>
      <c r="F62" s="25">
        <v>1557</v>
      </c>
      <c r="G62" s="25">
        <v>1591</v>
      </c>
      <c r="H62" s="25">
        <v>1589</v>
      </c>
      <c r="I62" s="25">
        <v>1538</v>
      </c>
      <c r="J62" s="25">
        <v>1804</v>
      </c>
      <c r="K62" s="25">
        <v>2044</v>
      </c>
      <c r="L62" s="25">
        <v>1963</v>
      </c>
      <c r="M62" s="25">
        <v>1854</v>
      </c>
      <c r="N62" s="25">
        <v>1729</v>
      </c>
      <c r="O62" s="25">
        <v>1724</v>
      </c>
      <c r="P62" s="25">
        <v>1785</v>
      </c>
      <c r="Q62" s="25">
        <v>1819</v>
      </c>
      <c r="R62" s="25">
        <v>1798</v>
      </c>
      <c r="S62" s="25">
        <v>1794</v>
      </c>
      <c r="T62" s="25">
        <v>1786</v>
      </c>
      <c r="U62" s="44">
        <v>1753</v>
      </c>
      <c r="V62" s="44">
        <v>1706</v>
      </c>
      <c r="W62" s="68">
        <v>797</v>
      </c>
      <c r="X62" s="68">
        <v>909</v>
      </c>
      <c r="Y62" s="74">
        <v>-2.7</v>
      </c>
      <c r="Z62" s="65">
        <v>185.7</v>
      </c>
      <c r="AA62" s="70">
        <v>1690</v>
      </c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</row>
    <row r="63" spans="1:66" ht="15" customHeight="1" thickBot="1">
      <c r="A63" s="12" t="s">
        <v>145</v>
      </c>
      <c r="B63" s="39" t="s">
        <v>74</v>
      </c>
      <c r="C63" s="35" t="s">
        <v>156</v>
      </c>
      <c r="D63" s="26">
        <v>572</v>
      </c>
      <c r="E63" s="27">
        <v>558</v>
      </c>
      <c r="F63" s="27">
        <v>578</v>
      </c>
      <c r="G63" s="27">
        <v>592</v>
      </c>
      <c r="H63" s="27">
        <v>575</v>
      </c>
      <c r="I63" s="27" t="s">
        <v>147</v>
      </c>
      <c r="J63" s="49">
        <v>915</v>
      </c>
      <c r="K63" s="28">
        <v>801</v>
      </c>
      <c r="L63" s="28">
        <v>883</v>
      </c>
      <c r="M63" s="28">
        <v>934</v>
      </c>
      <c r="N63" s="28">
        <v>945</v>
      </c>
      <c r="O63" s="27">
        <v>1043</v>
      </c>
      <c r="P63" s="27">
        <v>1107</v>
      </c>
      <c r="Q63" s="27">
        <v>1179</v>
      </c>
      <c r="R63" s="27">
        <v>1222</v>
      </c>
      <c r="S63" s="27">
        <v>1273</v>
      </c>
      <c r="T63" s="27">
        <v>1318</v>
      </c>
      <c r="U63" s="45">
        <v>1362</v>
      </c>
      <c r="V63" s="45">
        <v>1393</v>
      </c>
      <c r="W63" s="69">
        <v>683</v>
      </c>
      <c r="X63" s="69">
        <v>709</v>
      </c>
      <c r="Y63" s="75">
        <v>2.3</v>
      </c>
      <c r="Z63" s="66">
        <v>611.9</v>
      </c>
      <c r="AA63" s="72">
        <v>1409</v>
      </c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</row>
    <row r="64" spans="1:21" ht="15.75" thickTop="1">
      <c r="A64" s="1" t="s">
        <v>158</v>
      </c>
      <c r="B64" s="38"/>
      <c r="C64" s="38"/>
      <c r="D64" s="25"/>
      <c r="E64" s="25"/>
      <c r="F64" s="25"/>
      <c r="G64" s="25"/>
      <c r="H64" s="25"/>
      <c r="I64" s="25"/>
      <c r="J64" s="47"/>
      <c r="K64" s="48"/>
      <c r="L64" s="48"/>
      <c r="M64" s="48"/>
      <c r="N64" s="48"/>
      <c r="O64" s="25"/>
      <c r="P64" s="25"/>
      <c r="Q64" s="25"/>
      <c r="R64" s="25"/>
      <c r="S64" s="25"/>
      <c r="T64" s="25"/>
      <c r="U64" s="25"/>
    </row>
    <row r="65" ht="13.5">
      <c r="A65" s="1" t="s">
        <v>157</v>
      </c>
    </row>
    <row r="66" ht="13.5">
      <c r="A66" s="1" t="s">
        <v>77</v>
      </c>
    </row>
    <row r="67" ht="13.5">
      <c r="A67" s="1" t="s">
        <v>78</v>
      </c>
    </row>
    <row r="68" ht="15">
      <c r="A68" s="29" t="s">
        <v>162</v>
      </c>
    </row>
    <row r="69" ht="15">
      <c r="A69" s="29" t="s">
        <v>159</v>
      </c>
    </row>
    <row r="70" ht="15">
      <c r="A70" s="29" t="s">
        <v>79</v>
      </c>
    </row>
    <row r="71" ht="15">
      <c r="A71" s="29" t="s">
        <v>80</v>
      </c>
    </row>
    <row r="72" ht="13.5">
      <c r="A72" s="1" t="s">
        <v>163</v>
      </c>
    </row>
    <row r="73" ht="15">
      <c r="A73" s="29" t="s">
        <v>75</v>
      </c>
    </row>
    <row r="74" spans="22:26" ht="13.5">
      <c r="V74" s="46"/>
      <c r="W74" s="46"/>
      <c r="X74" s="46"/>
      <c r="Y74" s="46"/>
      <c r="Z74" s="46"/>
    </row>
    <row r="75" spans="1:26" ht="13.5">
      <c r="A75" s="1" t="s">
        <v>170</v>
      </c>
      <c r="D75" s="1">
        <v>1920</v>
      </c>
      <c r="E75" s="1">
        <v>1925</v>
      </c>
      <c r="F75" s="1">
        <v>1930</v>
      </c>
      <c r="G75" s="1">
        <v>1935</v>
      </c>
      <c r="H75" s="1">
        <v>1940</v>
      </c>
      <c r="I75" s="1">
        <v>1945</v>
      </c>
      <c r="J75" s="1">
        <v>1950</v>
      </c>
      <c r="K75" s="1">
        <v>1955</v>
      </c>
      <c r="L75" s="1">
        <v>1960</v>
      </c>
      <c r="M75" s="1">
        <v>1965</v>
      </c>
      <c r="N75" s="1">
        <v>1970</v>
      </c>
      <c r="O75" s="1">
        <v>1975</v>
      </c>
      <c r="P75" s="1">
        <v>1980</v>
      </c>
      <c r="Q75" s="1">
        <v>1985</v>
      </c>
      <c r="R75" s="1">
        <v>1990</v>
      </c>
      <c r="S75" s="1">
        <v>1995</v>
      </c>
      <c r="T75" s="1">
        <v>2000</v>
      </c>
      <c r="U75" s="1">
        <v>2005</v>
      </c>
      <c r="V75" s="1">
        <v>2010</v>
      </c>
      <c r="Y75" s="46"/>
      <c r="Z75" s="46"/>
    </row>
    <row r="76" spans="1:66" ht="14.25">
      <c r="A76" s="58" t="s">
        <v>100</v>
      </c>
      <c r="B76" s="59" t="s">
        <v>25</v>
      </c>
      <c r="C76" s="60"/>
      <c r="D76" s="61">
        <f aca="true" t="shared" si="0" ref="D76:D123">+D16/D$16*1000</f>
        <v>1000</v>
      </c>
      <c r="E76" s="62">
        <f aca="true" t="shared" si="1" ref="E76:V89">+E16/E$16*1000</f>
        <v>1000</v>
      </c>
      <c r="F76" s="62">
        <f t="shared" si="1"/>
        <v>1000</v>
      </c>
      <c r="G76" s="62">
        <f t="shared" si="1"/>
        <v>1000</v>
      </c>
      <c r="H76" s="62">
        <f t="shared" si="1"/>
        <v>1000</v>
      </c>
      <c r="I76" s="62">
        <f t="shared" si="1"/>
        <v>1000</v>
      </c>
      <c r="J76" s="62">
        <f t="shared" si="1"/>
        <v>1000</v>
      </c>
      <c r="K76" s="62">
        <f t="shared" si="1"/>
        <v>1000</v>
      </c>
      <c r="L76" s="62">
        <f t="shared" si="1"/>
        <v>1000</v>
      </c>
      <c r="M76" s="62">
        <f t="shared" si="1"/>
        <v>1000</v>
      </c>
      <c r="N76" s="62">
        <f t="shared" si="1"/>
        <v>1000</v>
      </c>
      <c r="O76" s="62">
        <f t="shared" si="1"/>
        <v>1000</v>
      </c>
      <c r="P76" s="62">
        <f t="shared" si="1"/>
        <v>1000</v>
      </c>
      <c r="Q76" s="62">
        <f t="shared" si="1"/>
        <v>1000</v>
      </c>
      <c r="R76" s="62">
        <f t="shared" si="1"/>
        <v>1000</v>
      </c>
      <c r="S76" s="62">
        <f t="shared" si="1"/>
        <v>1000</v>
      </c>
      <c r="T76" s="62">
        <f t="shared" si="1"/>
        <v>1000</v>
      </c>
      <c r="U76" s="63">
        <f t="shared" si="1"/>
        <v>1000</v>
      </c>
      <c r="V76" s="63">
        <f t="shared" si="1"/>
        <v>1000</v>
      </c>
      <c r="W76" s="67"/>
      <c r="X76" s="67"/>
      <c r="Y76" s="73"/>
      <c r="Z76" s="64"/>
      <c r="AA76" s="71">
        <f aca="true" t="shared" si="2" ref="AA76:AA114">+AA16/AA$16*1000</f>
        <v>1000</v>
      </c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</row>
    <row r="77" spans="1:66" ht="15">
      <c r="A77" s="4" t="s">
        <v>26</v>
      </c>
      <c r="B77" s="38" t="s">
        <v>27</v>
      </c>
      <c r="C77" s="34"/>
      <c r="D77" s="24">
        <f t="shared" si="0"/>
        <v>42.15285099083323</v>
      </c>
      <c r="E77" s="25">
        <f aca="true" t="shared" si="3" ref="E77:S77">+E17/E$16*1000</f>
        <v>41.83336960342836</v>
      </c>
      <c r="F77" s="25">
        <f t="shared" si="3"/>
        <v>43.63072148952676</v>
      </c>
      <c r="G77" s="25">
        <f t="shared" si="3"/>
        <v>44.3006902128397</v>
      </c>
      <c r="H77" s="25">
        <f t="shared" si="3"/>
        <v>44.765708345870834</v>
      </c>
      <c r="I77" s="25">
        <f t="shared" si="3"/>
        <v>48.86246840190005</v>
      </c>
      <c r="J77" s="25">
        <f t="shared" si="3"/>
        <v>51.07293586161802</v>
      </c>
      <c r="K77" s="25">
        <f t="shared" si="3"/>
        <v>52.98799915627741</v>
      </c>
      <c r="L77" s="25">
        <f t="shared" si="3"/>
        <v>53.434709762253185</v>
      </c>
      <c r="M77" s="25">
        <f t="shared" si="3"/>
        <v>52.13236702315314</v>
      </c>
      <c r="N77" s="25">
        <f t="shared" si="3"/>
        <v>49.52945110590933</v>
      </c>
      <c r="O77" s="25">
        <f t="shared" si="3"/>
        <v>47.68626049669466</v>
      </c>
      <c r="P77" s="25">
        <f t="shared" si="3"/>
        <v>47.63369212369725</v>
      </c>
      <c r="Q77" s="25">
        <f t="shared" si="3"/>
        <v>46.91488570744079</v>
      </c>
      <c r="R77" s="25">
        <f t="shared" si="3"/>
        <v>45.659366884824166</v>
      </c>
      <c r="S77" s="25">
        <f t="shared" si="3"/>
        <v>45.3292983992992</v>
      </c>
      <c r="T77" s="25">
        <f t="shared" si="1"/>
        <v>44.774120353591854</v>
      </c>
      <c r="U77" s="44">
        <f t="shared" si="1"/>
        <v>44.04858806586939</v>
      </c>
      <c r="V77" s="44">
        <f t="shared" si="1"/>
        <v>42.996478130832365</v>
      </c>
      <c r="W77" s="68"/>
      <c r="X77" s="68"/>
      <c r="Y77" s="74"/>
      <c r="Z77" s="65"/>
      <c r="AA77" s="70">
        <f t="shared" si="2"/>
        <v>42.81849194212445</v>
      </c>
      <c r="AB77" s="4" t="s">
        <v>26</v>
      </c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</row>
    <row r="78" spans="1:66" ht="15">
      <c r="A78" s="4" t="s">
        <v>101</v>
      </c>
      <c r="B78" s="38" t="s">
        <v>28</v>
      </c>
      <c r="C78" s="34"/>
      <c r="D78" s="24">
        <f t="shared" si="0"/>
        <v>13.508925540088986</v>
      </c>
      <c r="E78" s="25">
        <f t="shared" si="1"/>
        <v>13.609655657297822</v>
      </c>
      <c r="F78" s="25">
        <f t="shared" si="1"/>
        <v>13.653995345228859</v>
      </c>
      <c r="G78" s="25">
        <f t="shared" si="1"/>
        <v>13.963092384555404</v>
      </c>
      <c r="H78" s="25">
        <f t="shared" si="1"/>
        <v>13.690948381978828</v>
      </c>
      <c r="I78" s="25">
        <f t="shared" si="1"/>
        <v>15.042084502347288</v>
      </c>
      <c r="J78" s="25">
        <f t="shared" si="1"/>
        <v>15.252927539677822</v>
      </c>
      <c r="K78" s="25">
        <f t="shared" si="1"/>
        <v>15.353530868035126</v>
      </c>
      <c r="L78" s="25">
        <f t="shared" si="1"/>
        <v>15.132234735212403</v>
      </c>
      <c r="M78" s="25">
        <f t="shared" si="1"/>
        <v>14.282978358818253</v>
      </c>
      <c r="N78" s="25">
        <f t="shared" si="1"/>
        <v>13.643529355562986</v>
      </c>
      <c r="O78" s="25">
        <f t="shared" si="1"/>
        <v>13.12310166160443</v>
      </c>
      <c r="P78" s="25">
        <f t="shared" si="1"/>
        <v>13.018964633521271</v>
      </c>
      <c r="Q78" s="25">
        <f t="shared" si="1"/>
        <v>12.589942915678774</v>
      </c>
      <c r="R78" s="25">
        <f t="shared" si="1"/>
        <v>11.997314154889128</v>
      </c>
      <c r="S78" s="25">
        <f t="shared" si="1"/>
        <v>11.802182049852671</v>
      </c>
      <c r="T78" s="25">
        <f t="shared" si="1"/>
        <v>11.628823093771173</v>
      </c>
      <c r="U78" s="44">
        <f t="shared" si="1"/>
        <v>11.246947592511427</v>
      </c>
      <c r="V78" s="44">
        <f t="shared" si="1"/>
        <v>10.721787953801822</v>
      </c>
      <c r="W78" s="68"/>
      <c r="X78" s="68"/>
      <c r="Y78" s="74"/>
      <c r="Z78" s="65"/>
      <c r="AA78" s="70">
        <f t="shared" si="2"/>
        <v>10.586989765909893</v>
      </c>
      <c r="AB78" s="4" t="s">
        <v>101</v>
      </c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</row>
    <row r="79" spans="1:66" ht="15">
      <c r="A79" s="4" t="s">
        <v>102</v>
      </c>
      <c r="B79" s="38" t="s">
        <v>29</v>
      </c>
      <c r="C79" s="34"/>
      <c r="D79" s="24">
        <f t="shared" si="0"/>
        <v>15.11713096152815</v>
      </c>
      <c r="E79" s="25">
        <f t="shared" si="1"/>
        <v>15.082779516882335</v>
      </c>
      <c r="F79" s="25">
        <f t="shared" si="1"/>
        <v>15.143522110162916</v>
      </c>
      <c r="G79" s="25">
        <f t="shared" si="1"/>
        <v>15.10382071793687</v>
      </c>
      <c r="H79" s="25">
        <f t="shared" si="1"/>
        <v>14.990289137511285</v>
      </c>
      <c r="I79" s="25">
        <f t="shared" si="1"/>
        <v>17.05602933414817</v>
      </c>
      <c r="J79" s="25">
        <f t="shared" si="1"/>
        <v>16.013790643761517</v>
      </c>
      <c r="K79" s="25">
        <f t="shared" si="1"/>
        <v>15.84200184286777</v>
      </c>
      <c r="L79" s="25">
        <f t="shared" si="1"/>
        <v>15.365527772475664</v>
      </c>
      <c r="M79" s="25">
        <f t="shared" si="1"/>
        <v>14.222499974800673</v>
      </c>
      <c r="N79" s="25">
        <f t="shared" si="1"/>
        <v>13.098934696412362</v>
      </c>
      <c r="O79" s="25">
        <f t="shared" si="1"/>
        <v>12.381633017688047</v>
      </c>
      <c r="P79" s="25">
        <f t="shared" si="1"/>
        <v>12.147616606868272</v>
      </c>
      <c r="Q79" s="25">
        <f t="shared" si="1"/>
        <v>11.846442349792232</v>
      </c>
      <c r="R79" s="25">
        <f t="shared" si="1"/>
        <v>11.463381090679633</v>
      </c>
      <c r="S79" s="25">
        <f t="shared" si="1"/>
        <v>11.308433543043721</v>
      </c>
      <c r="T79" s="25">
        <f t="shared" si="1"/>
        <v>11.156106707845515</v>
      </c>
      <c r="U79" s="44">
        <f t="shared" si="1"/>
        <v>10.839959927368355</v>
      </c>
      <c r="V79" s="44">
        <f t="shared" si="1"/>
        <v>10.385999984381954</v>
      </c>
      <c r="W79" s="68"/>
      <c r="X79" s="68"/>
      <c r="Y79" s="74"/>
      <c r="Z79" s="65"/>
      <c r="AA79" s="70">
        <f t="shared" si="2"/>
        <v>10.218405677763402</v>
      </c>
      <c r="AB79" s="4" t="s">
        <v>102</v>
      </c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</row>
    <row r="80" spans="1:66" ht="15">
      <c r="A80" s="4" t="s">
        <v>103</v>
      </c>
      <c r="B80" s="38" t="s">
        <v>30</v>
      </c>
      <c r="C80" s="34"/>
      <c r="D80" s="24">
        <f t="shared" si="0"/>
        <v>17.189929060271965</v>
      </c>
      <c r="E80" s="25">
        <f t="shared" si="1"/>
        <v>17.476605788707165</v>
      </c>
      <c r="F80" s="25">
        <f t="shared" si="1"/>
        <v>17.734678044996123</v>
      </c>
      <c r="G80" s="25">
        <f t="shared" si="1"/>
        <v>17.832904958558352</v>
      </c>
      <c r="H80" s="25">
        <f t="shared" si="1"/>
        <v>17.383811581913175</v>
      </c>
      <c r="I80" s="25">
        <f t="shared" si="1"/>
        <v>20.306119614433733</v>
      </c>
      <c r="J80" s="25">
        <f t="shared" si="1"/>
        <v>19.77055222017476</v>
      </c>
      <c r="K80" s="25">
        <f t="shared" si="1"/>
        <v>19.172485762181246</v>
      </c>
      <c r="L80" s="25">
        <f t="shared" si="1"/>
        <v>18.483171088630144</v>
      </c>
      <c r="M80" s="25">
        <f t="shared" si="1"/>
        <v>17.66976786380268</v>
      </c>
      <c r="N80" s="25">
        <f t="shared" si="1"/>
        <v>17.379257631490947</v>
      </c>
      <c r="O80" s="25">
        <f t="shared" si="1"/>
        <v>17.464713239235305</v>
      </c>
      <c r="P80" s="25">
        <f t="shared" si="1"/>
        <v>17.78575089697591</v>
      </c>
      <c r="Q80" s="25">
        <f t="shared" si="1"/>
        <v>17.97619145965683</v>
      </c>
      <c r="R80" s="25">
        <f t="shared" si="1"/>
        <v>18.194173657684185</v>
      </c>
      <c r="S80" s="25">
        <f t="shared" si="1"/>
        <v>18.54742374771044</v>
      </c>
      <c r="T80" s="25">
        <f t="shared" si="1"/>
        <v>18.632904211902996</v>
      </c>
      <c r="U80" s="44">
        <f t="shared" si="1"/>
        <v>18.47097864880095</v>
      </c>
      <c r="V80" s="44">
        <f t="shared" si="1"/>
        <v>18.335584934833705</v>
      </c>
      <c r="W80" s="68"/>
      <c r="X80" s="68"/>
      <c r="Y80" s="74"/>
      <c r="Z80" s="65"/>
      <c r="AA80" s="70">
        <f t="shared" si="2"/>
        <v>18.23314904128926</v>
      </c>
      <c r="AB80" s="4" t="s">
        <v>103</v>
      </c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</row>
    <row r="81" spans="1:66" ht="15">
      <c r="A81" s="4" t="s">
        <v>104</v>
      </c>
      <c r="B81" s="38" t="s">
        <v>31</v>
      </c>
      <c r="C81" s="34"/>
      <c r="D81" s="24">
        <f t="shared" si="0"/>
        <v>16.06418526526455</v>
      </c>
      <c r="E81" s="25">
        <f t="shared" si="1"/>
        <v>15.668681051944356</v>
      </c>
      <c r="F81" s="25">
        <f t="shared" si="1"/>
        <v>15.329712955779675</v>
      </c>
      <c r="G81" s="25">
        <f t="shared" si="1"/>
        <v>14.98830392468305</v>
      </c>
      <c r="H81" s="25">
        <f t="shared" si="1"/>
        <v>14.388489208633095</v>
      </c>
      <c r="I81" s="25">
        <f t="shared" si="1"/>
        <v>16.83380093891497</v>
      </c>
      <c r="J81" s="25">
        <f t="shared" si="1"/>
        <v>15.562028175711824</v>
      </c>
      <c r="K81" s="25">
        <f t="shared" si="1"/>
        <v>14.976076023846264</v>
      </c>
      <c r="L81" s="25">
        <f t="shared" si="1"/>
        <v>14.167249899259824</v>
      </c>
      <c r="M81" s="25">
        <f t="shared" si="1"/>
        <v>12.90205525708353</v>
      </c>
      <c r="N81" s="25">
        <f t="shared" si="1"/>
        <v>11.85687670185831</v>
      </c>
      <c r="O81" s="25">
        <f t="shared" si="1"/>
        <v>11.005896015722708</v>
      </c>
      <c r="P81" s="25">
        <f t="shared" si="1"/>
        <v>10.738083034341363</v>
      </c>
      <c r="Q81" s="25">
        <f t="shared" si="1"/>
        <v>10.35944121801915</v>
      </c>
      <c r="R81" s="25">
        <f t="shared" si="1"/>
        <v>9.926301057349264</v>
      </c>
      <c r="S81" s="25">
        <f t="shared" si="1"/>
        <v>9.667914310743013</v>
      </c>
      <c r="T81" s="25">
        <f t="shared" si="1"/>
        <v>9.367663047760113</v>
      </c>
      <c r="U81" s="44">
        <f t="shared" si="1"/>
        <v>8.969382004883851</v>
      </c>
      <c r="V81" s="44">
        <f t="shared" si="1"/>
        <v>8.480598483487821</v>
      </c>
      <c r="W81" s="68"/>
      <c r="X81" s="68"/>
      <c r="Y81" s="74"/>
      <c r="Z81" s="65"/>
      <c r="AA81" s="70">
        <f t="shared" si="2"/>
        <v>8.336274163823864</v>
      </c>
      <c r="AB81" s="4" t="s">
        <v>104</v>
      </c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</row>
    <row r="82" spans="1:66" ht="15">
      <c r="A82" s="4" t="s">
        <v>105</v>
      </c>
      <c r="B82" s="38" t="s">
        <v>32</v>
      </c>
      <c r="C82" s="34"/>
      <c r="D82" s="24">
        <f t="shared" si="0"/>
        <v>17.31501170416168</v>
      </c>
      <c r="E82" s="25">
        <f t="shared" si="1"/>
        <v>17.192025043105613</v>
      </c>
      <c r="F82" s="25">
        <f t="shared" si="1"/>
        <v>16.757176105508147</v>
      </c>
      <c r="G82" s="25">
        <f t="shared" si="1"/>
        <v>16.129032258064516</v>
      </c>
      <c r="H82" s="25">
        <f t="shared" si="1"/>
        <v>15.304866373061246</v>
      </c>
      <c r="I82" s="25">
        <f t="shared" si="1"/>
        <v>18.417178254951526</v>
      </c>
      <c r="J82" s="25">
        <f t="shared" si="1"/>
        <v>16.132675503774593</v>
      </c>
      <c r="K82" s="25">
        <f t="shared" si="1"/>
        <v>15.031584089168156</v>
      </c>
      <c r="L82" s="25">
        <f t="shared" si="1"/>
        <v>14.008186464762147</v>
      </c>
      <c r="M82" s="25">
        <f t="shared" si="1"/>
        <v>12.73069983570039</v>
      </c>
      <c r="N82" s="25">
        <f t="shared" si="1"/>
        <v>11.713562317871304</v>
      </c>
      <c r="O82" s="25">
        <f t="shared" si="1"/>
        <v>10.89869572985528</v>
      </c>
      <c r="P82" s="25">
        <f t="shared" si="1"/>
        <v>10.695369895779942</v>
      </c>
      <c r="Q82" s="25">
        <f t="shared" si="1"/>
        <v>10.425530157209064</v>
      </c>
      <c r="R82" s="25">
        <f t="shared" si="1"/>
        <v>10.177087799629483</v>
      </c>
      <c r="S82" s="25">
        <f t="shared" si="1"/>
        <v>10.0103527912718</v>
      </c>
      <c r="T82" s="25">
        <f t="shared" si="1"/>
        <v>9.800986401525298</v>
      </c>
      <c r="U82" s="44">
        <f t="shared" si="1"/>
        <v>9.517250015653373</v>
      </c>
      <c r="V82" s="44">
        <f t="shared" si="1"/>
        <v>9.128747354693612</v>
      </c>
      <c r="W82" s="68"/>
      <c r="X82" s="68"/>
      <c r="Y82" s="74"/>
      <c r="Z82" s="65"/>
      <c r="AA82" s="70">
        <f t="shared" si="2"/>
        <v>9.034231266909776</v>
      </c>
      <c r="AB82" s="4" t="s">
        <v>105</v>
      </c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</row>
    <row r="83" spans="1:66" ht="15">
      <c r="A83" s="4" t="s">
        <v>106</v>
      </c>
      <c r="B83" s="38" t="s">
        <v>33</v>
      </c>
      <c r="C83" s="34"/>
      <c r="D83" s="24">
        <f t="shared" si="0"/>
        <v>24.3553776602398</v>
      </c>
      <c r="E83" s="25">
        <f t="shared" si="1"/>
        <v>24.072183069119642</v>
      </c>
      <c r="F83" s="25">
        <f t="shared" si="1"/>
        <v>23.397982932505816</v>
      </c>
      <c r="G83" s="25">
        <f t="shared" si="1"/>
        <v>22.843445865942762</v>
      </c>
      <c r="H83" s="25">
        <f t="shared" si="1"/>
        <v>22.2392428262713</v>
      </c>
      <c r="I83" s="25">
        <f t="shared" si="1"/>
        <v>27.181310591960887</v>
      </c>
      <c r="J83" s="25">
        <f t="shared" si="1"/>
        <v>24.514058134696548</v>
      </c>
      <c r="K83" s="25">
        <f t="shared" si="1"/>
        <v>23.257879369872445</v>
      </c>
      <c r="L83" s="25">
        <f t="shared" si="1"/>
        <v>21.749273610315793</v>
      </c>
      <c r="M83" s="25">
        <f t="shared" si="1"/>
        <v>19.998185648479474</v>
      </c>
      <c r="N83" s="25">
        <f t="shared" si="1"/>
        <v>18.5926527492476</v>
      </c>
      <c r="O83" s="25">
        <f t="shared" si="1"/>
        <v>17.60764695372521</v>
      </c>
      <c r="P83" s="25">
        <f t="shared" si="1"/>
        <v>17.384247394498548</v>
      </c>
      <c r="Q83" s="25">
        <f t="shared" si="1"/>
        <v>17.183124189377853</v>
      </c>
      <c r="R83" s="25">
        <f t="shared" si="1"/>
        <v>17.02113889540575</v>
      </c>
      <c r="S83" s="25">
        <f t="shared" si="1"/>
        <v>16.99450505694035</v>
      </c>
      <c r="T83" s="25">
        <f t="shared" si="1"/>
        <v>16.757795881064556</v>
      </c>
      <c r="U83" s="44">
        <f t="shared" si="1"/>
        <v>16.365600150272368</v>
      </c>
      <c r="V83" s="44">
        <f t="shared" si="1"/>
        <v>15.84450674309097</v>
      </c>
      <c r="W83" s="68"/>
      <c r="X83" s="68"/>
      <c r="Y83" s="74"/>
      <c r="Z83" s="65"/>
      <c r="AA83" s="70">
        <f t="shared" si="2"/>
        <v>15.38642512645571</v>
      </c>
      <c r="AB83" s="4" t="s">
        <v>106</v>
      </c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</row>
    <row r="84" spans="1:66" ht="15">
      <c r="A84" s="4" t="s">
        <v>107</v>
      </c>
      <c r="B84" s="38" t="s">
        <v>34</v>
      </c>
      <c r="C84" s="34"/>
      <c r="D84" s="24">
        <f t="shared" si="0"/>
        <v>24.123081321587478</v>
      </c>
      <c r="E84" s="25">
        <f t="shared" si="1"/>
        <v>23.58672179721111</v>
      </c>
      <c r="F84" s="25">
        <f t="shared" si="1"/>
        <v>23.072148952676493</v>
      </c>
      <c r="G84" s="25">
        <f t="shared" si="1"/>
        <v>22.366939093770757</v>
      </c>
      <c r="H84" s="25">
        <f t="shared" si="1"/>
        <v>22.157179199606094</v>
      </c>
      <c r="I84" s="25">
        <f t="shared" si="1"/>
        <v>27.000750020833912</v>
      </c>
      <c r="J84" s="25">
        <f t="shared" si="1"/>
        <v>24.240622956666467</v>
      </c>
      <c r="K84" s="25">
        <f t="shared" si="1"/>
        <v>22.913729364876716</v>
      </c>
      <c r="L84" s="25">
        <f t="shared" si="1"/>
        <v>21.706856694449748</v>
      </c>
      <c r="M84" s="25">
        <f t="shared" si="1"/>
        <v>20.723926256690422</v>
      </c>
      <c r="N84" s="25">
        <f t="shared" si="1"/>
        <v>20.484402617876082</v>
      </c>
      <c r="O84" s="25">
        <f t="shared" si="1"/>
        <v>20.92192245845989</v>
      </c>
      <c r="P84" s="25">
        <f t="shared" si="1"/>
        <v>21.852041688023235</v>
      </c>
      <c r="Q84" s="25">
        <f t="shared" si="1"/>
        <v>22.511544911564737</v>
      </c>
      <c r="R84" s="25">
        <f t="shared" si="1"/>
        <v>23.01575102539418</v>
      </c>
      <c r="S84" s="25">
        <f t="shared" si="1"/>
        <v>23.540654614955802</v>
      </c>
      <c r="T84" s="25">
        <f t="shared" si="1"/>
        <v>23.525518806233553</v>
      </c>
      <c r="U84" s="44">
        <f t="shared" si="1"/>
        <v>23.28439045770459</v>
      </c>
      <c r="V84" s="44">
        <f t="shared" si="1"/>
        <v>23.192796957604816</v>
      </c>
      <c r="W84" s="68"/>
      <c r="X84" s="68"/>
      <c r="Y84" s="74"/>
      <c r="Z84" s="65"/>
      <c r="AA84" s="70">
        <f t="shared" si="2"/>
        <v>23.07963768968357</v>
      </c>
      <c r="AB84" s="4" t="s">
        <v>107</v>
      </c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</row>
    <row r="85" spans="1:66" ht="15">
      <c r="A85" s="4" t="s">
        <v>108</v>
      </c>
      <c r="B85" s="38" t="s">
        <v>35</v>
      </c>
      <c r="C85" s="34"/>
      <c r="D85" s="24">
        <f t="shared" si="0"/>
        <v>18.69092078694852</v>
      </c>
      <c r="E85" s="25">
        <f t="shared" si="1"/>
        <v>18.246647806217254</v>
      </c>
      <c r="F85" s="25">
        <f t="shared" si="1"/>
        <v>17.719162141194726</v>
      </c>
      <c r="G85" s="25">
        <f t="shared" si="1"/>
        <v>17.255320992289256</v>
      </c>
      <c r="H85" s="25">
        <f t="shared" si="1"/>
        <v>16.50846623081763</v>
      </c>
      <c r="I85" s="25">
        <f t="shared" si="1"/>
        <v>21.47281868940804</v>
      </c>
      <c r="J85" s="25">
        <f t="shared" si="1"/>
        <v>18.427153302026987</v>
      </c>
      <c r="K85" s="25">
        <f t="shared" si="1"/>
        <v>17.185297023657537</v>
      </c>
      <c r="L85" s="25">
        <f t="shared" si="1"/>
        <v>16.054802655298932</v>
      </c>
      <c r="M85" s="25">
        <f t="shared" si="1"/>
        <v>15.341350079125887</v>
      </c>
      <c r="N85" s="25">
        <f t="shared" si="1"/>
        <v>15.09578177996465</v>
      </c>
      <c r="O85" s="25">
        <f t="shared" si="1"/>
        <v>15.168840450241202</v>
      </c>
      <c r="P85" s="25">
        <f t="shared" si="1"/>
        <v>15.308388860413464</v>
      </c>
      <c r="Q85" s="25">
        <f t="shared" si="1"/>
        <v>15.415245066047634</v>
      </c>
      <c r="R85" s="25">
        <f t="shared" si="1"/>
        <v>15.65394665523295</v>
      </c>
      <c r="S85" s="25">
        <f t="shared" si="1"/>
        <v>15.799952217886437</v>
      </c>
      <c r="T85" s="25">
        <f t="shared" si="1"/>
        <v>15.796605896349051</v>
      </c>
      <c r="U85" s="44">
        <f t="shared" si="1"/>
        <v>15.786425396030305</v>
      </c>
      <c r="V85" s="44">
        <f t="shared" si="1"/>
        <v>15.680517269653357</v>
      </c>
      <c r="W85" s="68"/>
      <c r="X85" s="68"/>
      <c r="Y85" s="74"/>
      <c r="Z85" s="65"/>
      <c r="AA85" s="70">
        <f t="shared" si="2"/>
        <v>15.621691565698153</v>
      </c>
      <c r="AB85" s="4" t="s">
        <v>108</v>
      </c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</row>
    <row r="86" spans="1:66" ht="15">
      <c r="A86" s="4" t="s">
        <v>109</v>
      </c>
      <c r="B86" s="38" t="s">
        <v>36</v>
      </c>
      <c r="C86" s="34"/>
      <c r="D86" s="24">
        <f t="shared" si="0"/>
        <v>18.81600343083823</v>
      </c>
      <c r="E86" s="25">
        <f t="shared" si="1"/>
        <v>18.732109078125784</v>
      </c>
      <c r="F86" s="25">
        <f t="shared" si="1"/>
        <v>18.401861908456166</v>
      </c>
      <c r="G86" s="25">
        <f t="shared" si="1"/>
        <v>17.933982152655442</v>
      </c>
      <c r="H86" s="25">
        <f t="shared" si="1"/>
        <v>17.766775173017482</v>
      </c>
      <c r="I86" s="25">
        <f t="shared" si="1"/>
        <v>21.47281868940804</v>
      </c>
      <c r="J86" s="25">
        <f t="shared" si="1"/>
        <v>19.03346608809368</v>
      </c>
      <c r="K86" s="25">
        <f t="shared" si="1"/>
        <v>17.9180034859065</v>
      </c>
      <c r="L86" s="25">
        <f t="shared" si="1"/>
        <v>16.73347330915569</v>
      </c>
      <c r="M86" s="25">
        <f t="shared" si="1"/>
        <v>16.188047455371994</v>
      </c>
      <c r="N86" s="25">
        <f t="shared" si="1"/>
        <v>15.850570868962881</v>
      </c>
      <c r="O86" s="25">
        <f t="shared" si="1"/>
        <v>15.686975165267107</v>
      </c>
      <c r="P86" s="25">
        <f t="shared" si="1"/>
        <v>15.79531864001367</v>
      </c>
      <c r="Q86" s="25">
        <f t="shared" si="1"/>
        <v>15.869606522978298</v>
      </c>
      <c r="R86" s="25">
        <f t="shared" si="1"/>
        <v>15.904733397513166</v>
      </c>
      <c r="S86" s="25">
        <f t="shared" si="1"/>
        <v>15.959225929760294</v>
      </c>
      <c r="T86" s="25">
        <f t="shared" si="1"/>
        <v>15.95417802499094</v>
      </c>
      <c r="U86" s="44">
        <f t="shared" si="1"/>
        <v>15.841212197107257</v>
      </c>
      <c r="V86" s="44">
        <f t="shared" si="1"/>
        <v>15.680517269653357</v>
      </c>
      <c r="W86" s="68"/>
      <c r="X86" s="68"/>
      <c r="Y86" s="74"/>
      <c r="Z86" s="65"/>
      <c r="AA86" s="70">
        <f t="shared" si="2"/>
        <v>15.621691565698153</v>
      </c>
      <c r="AB86" s="4" t="s">
        <v>109</v>
      </c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</row>
    <row r="87" spans="1:66" ht="15">
      <c r="A87" s="4" t="s">
        <v>110</v>
      </c>
      <c r="B87" s="38" t="s">
        <v>37</v>
      </c>
      <c r="C87" s="34"/>
      <c r="D87" s="24">
        <f t="shared" si="0"/>
        <v>23.58701284777442</v>
      </c>
      <c r="E87" s="25">
        <f t="shared" si="1"/>
        <v>23.335621139327383</v>
      </c>
      <c r="F87" s="25">
        <f t="shared" si="1"/>
        <v>22.63770364623739</v>
      </c>
      <c r="G87" s="25">
        <f t="shared" si="1"/>
        <v>22.07814711063621</v>
      </c>
      <c r="H87" s="25">
        <f t="shared" si="1"/>
        <v>21.993051946275678</v>
      </c>
      <c r="I87" s="25">
        <f t="shared" si="1"/>
        <v>28.431345315147645</v>
      </c>
      <c r="J87" s="25">
        <f t="shared" si="1"/>
        <v>25.512690958806395</v>
      </c>
      <c r="K87" s="25">
        <f t="shared" si="1"/>
        <v>25.12295036468799</v>
      </c>
      <c r="L87" s="25">
        <f t="shared" si="1"/>
        <v>25.778880617590296</v>
      </c>
      <c r="M87" s="25">
        <f t="shared" si="1"/>
        <v>30.390387968833473</v>
      </c>
      <c r="N87" s="25">
        <f t="shared" si="1"/>
        <v>36.93689389958439</v>
      </c>
      <c r="O87" s="25">
        <f t="shared" si="1"/>
        <v>43.06771484723959</v>
      </c>
      <c r="P87" s="25">
        <f t="shared" si="1"/>
        <v>46.3010422005809</v>
      </c>
      <c r="Q87" s="25">
        <f t="shared" si="1"/>
        <v>48.443192426207574</v>
      </c>
      <c r="R87" s="25">
        <f t="shared" si="1"/>
        <v>51.8157769130579</v>
      </c>
      <c r="S87" s="25">
        <f t="shared" si="1"/>
        <v>53.82655092776937</v>
      </c>
      <c r="T87" s="25">
        <f t="shared" si="1"/>
        <v>54.66177142587019</v>
      </c>
      <c r="U87" s="44">
        <f t="shared" si="1"/>
        <v>55.209442113831315</v>
      </c>
      <c r="V87" s="44">
        <f t="shared" si="1"/>
        <v>56.185917208742985</v>
      </c>
      <c r="W87" s="68"/>
      <c r="X87" s="68"/>
      <c r="Y87" s="74"/>
      <c r="Z87" s="65"/>
      <c r="AA87" s="70">
        <f t="shared" si="2"/>
        <v>56.55805199388307</v>
      </c>
      <c r="AB87" s="4" t="s">
        <v>110</v>
      </c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</row>
    <row r="88" spans="1:66" ht="15">
      <c r="A88" s="4" t="s">
        <v>111</v>
      </c>
      <c r="B88" s="38" t="s">
        <v>38</v>
      </c>
      <c r="C88" s="34"/>
      <c r="D88" s="24">
        <f t="shared" si="0"/>
        <v>23.87291603380805</v>
      </c>
      <c r="E88" s="25">
        <f t="shared" si="1"/>
        <v>23.419321358621957</v>
      </c>
      <c r="F88" s="25">
        <f t="shared" si="1"/>
        <v>22.808378588052754</v>
      </c>
      <c r="G88" s="25">
        <f t="shared" si="1"/>
        <v>22.32362029630057</v>
      </c>
      <c r="H88" s="25">
        <f t="shared" si="1"/>
        <v>21.71950652405832</v>
      </c>
      <c r="I88" s="25">
        <f t="shared" si="1"/>
        <v>27.32020333898164</v>
      </c>
      <c r="J88" s="25">
        <f t="shared" si="1"/>
        <v>25.429471556797242</v>
      </c>
      <c r="K88" s="25">
        <f t="shared" si="1"/>
        <v>24.479056806954052</v>
      </c>
      <c r="L88" s="25">
        <f t="shared" si="1"/>
        <v>24.453351996776316</v>
      </c>
      <c r="M88" s="25">
        <f t="shared" si="1"/>
        <v>27.235432269249767</v>
      </c>
      <c r="N88" s="25">
        <f t="shared" si="1"/>
        <v>32.16930205894998</v>
      </c>
      <c r="O88" s="25">
        <f t="shared" si="1"/>
        <v>37.06449883866357</v>
      </c>
      <c r="P88" s="25">
        <f t="shared" si="1"/>
        <v>40.44934221766616</v>
      </c>
      <c r="Q88" s="25">
        <f t="shared" si="1"/>
        <v>42.52823236871019</v>
      </c>
      <c r="R88" s="25">
        <f t="shared" si="1"/>
        <v>44.939366237632576</v>
      </c>
      <c r="S88" s="25">
        <f t="shared" si="1"/>
        <v>46.17344907223063</v>
      </c>
      <c r="T88" s="25">
        <f t="shared" si="1"/>
        <v>46.688621716590774</v>
      </c>
      <c r="U88" s="44">
        <f t="shared" si="1"/>
        <v>47.3984096174316</v>
      </c>
      <c r="V88" s="44">
        <f t="shared" si="1"/>
        <v>48.54088413753251</v>
      </c>
      <c r="W88" s="68"/>
      <c r="X88" s="68"/>
      <c r="Y88" s="74"/>
      <c r="Z88" s="65"/>
      <c r="AA88" s="70">
        <f t="shared" si="2"/>
        <v>48.58251970356429</v>
      </c>
      <c r="AB88" s="4" t="s">
        <v>111</v>
      </c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</row>
    <row r="89" spans="1:66" ht="15">
      <c r="A89" s="4" t="s">
        <v>112</v>
      </c>
      <c r="B89" s="38" t="s">
        <v>39</v>
      </c>
      <c r="C89" s="34"/>
      <c r="D89" s="24">
        <f t="shared" si="0"/>
        <v>66.09724282114969</v>
      </c>
      <c r="E89" s="25">
        <f t="shared" si="1"/>
        <v>75.07909670723336</v>
      </c>
      <c r="F89" s="25">
        <f t="shared" si="1"/>
        <v>83.92552366175329</v>
      </c>
      <c r="G89" s="25">
        <f t="shared" si="1"/>
        <v>91.9802466283536</v>
      </c>
      <c r="H89" s="25">
        <f t="shared" si="1"/>
        <v>100.59632902043384</v>
      </c>
      <c r="I89" s="25">
        <f t="shared" si="1"/>
        <v>48.4457901608378</v>
      </c>
      <c r="J89" s="25">
        <f t="shared" si="1"/>
        <v>74.63591511620996</v>
      </c>
      <c r="K89" s="25">
        <f t="shared" si="1"/>
        <v>89.22366419840803</v>
      </c>
      <c r="L89" s="25">
        <f t="shared" si="1"/>
        <v>102.69135331170071</v>
      </c>
      <c r="M89" s="25">
        <f t="shared" si="1"/>
        <v>109.55659264784445</v>
      </c>
      <c r="N89" s="25">
        <f t="shared" si="1"/>
        <v>108.9953661682511</v>
      </c>
      <c r="O89" s="25">
        <f aca="true" t="shared" si="4" ref="E89:V102">+O29/O$16*1000</f>
        <v>104.28801143469715</v>
      </c>
      <c r="P89" s="25">
        <f t="shared" si="4"/>
        <v>99.24824876131898</v>
      </c>
      <c r="Q89" s="25">
        <f t="shared" si="4"/>
        <v>97.72075770968782</v>
      </c>
      <c r="R89" s="25">
        <f t="shared" si="4"/>
        <v>95.9137940798149</v>
      </c>
      <c r="S89" s="25">
        <f t="shared" si="4"/>
        <v>93.76443418013857</v>
      </c>
      <c r="T89" s="25">
        <f t="shared" si="4"/>
        <v>95.04750799678553</v>
      </c>
      <c r="U89" s="44">
        <f t="shared" si="4"/>
        <v>98.43622816354643</v>
      </c>
      <c r="V89" s="44">
        <f t="shared" si="4"/>
        <v>102.75892766502417</v>
      </c>
      <c r="W89" s="68"/>
      <c r="X89" s="68"/>
      <c r="Y89" s="74"/>
      <c r="Z89" s="65"/>
      <c r="AA89" s="70">
        <f t="shared" si="2"/>
        <v>103.75249970591695</v>
      </c>
      <c r="AB89" s="4" t="s">
        <v>112</v>
      </c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</row>
    <row r="90" spans="1:66" ht="15">
      <c r="A90" s="4" t="s">
        <v>113</v>
      </c>
      <c r="B90" s="38" t="s">
        <v>40</v>
      </c>
      <c r="C90" s="34"/>
      <c r="D90" s="24">
        <f t="shared" si="0"/>
        <v>23.640619695155728</v>
      </c>
      <c r="E90" s="25">
        <f t="shared" si="4"/>
        <v>23.72064214808243</v>
      </c>
      <c r="F90" s="25">
        <f t="shared" si="4"/>
        <v>25.135764158262216</v>
      </c>
      <c r="G90" s="25">
        <f t="shared" si="4"/>
        <v>26.568862448378432</v>
      </c>
      <c r="H90" s="25">
        <f t="shared" si="4"/>
        <v>29.939546461689964</v>
      </c>
      <c r="I90" s="25">
        <f t="shared" si="4"/>
        <v>25.917386594072056</v>
      </c>
      <c r="J90" s="25">
        <f t="shared" si="4"/>
        <v>29.578553171253642</v>
      </c>
      <c r="K90" s="25">
        <f t="shared" si="4"/>
        <v>32.40560853492013</v>
      </c>
      <c r="L90" s="25">
        <f t="shared" si="4"/>
        <v>36.510360331700284</v>
      </c>
      <c r="M90" s="25">
        <f t="shared" si="4"/>
        <v>44.663286596982125</v>
      </c>
      <c r="N90" s="25">
        <f t="shared" si="4"/>
        <v>52.28108727845985</v>
      </c>
      <c r="O90" s="25">
        <f t="shared" si="4"/>
        <v>57.15561908165088</v>
      </c>
      <c r="P90" s="25">
        <f t="shared" si="4"/>
        <v>59.14915427985648</v>
      </c>
      <c r="Q90" s="25">
        <f t="shared" si="4"/>
        <v>61.39662450743087</v>
      </c>
      <c r="R90" s="25">
        <f t="shared" si="4"/>
        <v>64.55736139987542</v>
      </c>
      <c r="S90" s="25">
        <f t="shared" si="4"/>
        <v>65.6685514055905</v>
      </c>
      <c r="T90" s="25">
        <f t="shared" si="4"/>
        <v>66.88936860848054</v>
      </c>
      <c r="U90" s="44">
        <f t="shared" si="4"/>
        <v>68.81222215265167</v>
      </c>
      <c r="V90" s="44">
        <f t="shared" si="4"/>
        <v>70.65603598397588</v>
      </c>
      <c r="W90" s="68"/>
      <c r="X90" s="68"/>
      <c r="Y90" s="74"/>
      <c r="Z90" s="65"/>
      <c r="AA90" s="70">
        <f t="shared" si="2"/>
        <v>71.1053601537074</v>
      </c>
      <c r="AB90" s="4" t="s">
        <v>113</v>
      </c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</row>
    <row r="91" spans="1:66" ht="15">
      <c r="A91" s="4" t="s">
        <v>114</v>
      </c>
      <c r="B91" s="38" t="s">
        <v>41</v>
      </c>
      <c r="C91" s="34"/>
      <c r="D91" s="24">
        <f t="shared" si="0"/>
        <v>31.735253649732854</v>
      </c>
      <c r="E91" s="25">
        <f t="shared" si="4"/>
        <v>30.969081138992586</v>
      </c>
      <c r="F91" s="25">
        <f t="shared" si="4"/>
        <v>29.9922420480993</v>
      </c>
      <c r="G91" s="25">
        <f t="shared" si="4"/>
        <v>28.82143991682791</v>
      </c>
      <c r="H91" s="25">
        <f t="shared" si="4"/>
        <v>28.22988757283147</v>
      </c>
      <c r="I91" s="25">
        <f t="shared" si="4"/>
        <v>33.19536653795939</v>
      </c>
      <c r="J91" s="25">
        <f t="shared" si="4"/>
        <v>29.25756404921833</v>
      </c>
      <c r="K91" s="25">
        <f t="shared" si="4"/>
        <v>27.454289108207423</v>
      </c>
      <c r="L91" s="25">
        <f t="shared" si="4"/>
        <v>25.895527136221926</v>
      </c>
      <c r="M91" s="25">
        <f t="shared" si="4"/>
        <v>24.181273876362024</v>
      </c>
      <c r="N91" s="25">
        <f t="shared" si="4"/>
        <v>22.557684039554772</v>
      </c>
      <c r="O91" s="25">
        <f t="shared" si="4"/>
        <v>21.36859031624084</v>
      </c>
      <c r="P91" s="25">
        <f t="shared" si="4"/>
        <v>20.937980522808814</v>
      </c>
      <c r="Q91" s="25">
        <f t="shared" si="4"/>
        <v>20.471048914076118</v>
      </c>
      <c r="R91" s="25">
        <f t="shared" si="4"/>
        <v>20.022489907856098</v>
      </c>
      <c r="S91" s="25">
        <f t="shared" si="4"/>
        <v>19.81364975710759</v>
      </c>
      <c r="T91" s="25">
        <f t="shared" si="4"/>
        <v>19.507429525865465</v>
      </c>
      <c r="U91" s="44">
        <f t="shared" si="4"/>
        <v>19.02667334543861</v>
      </c>
      <c r="V91" s="44">
        <f t="shared" si="4"/>
        <v>18.538619520994555</v>
      </c>
      <c r="W91" s="68"/>
      <c r="X91" s="68"/>
      <c r="Y91" s="74"/>
      <c r="Z91" s="65"/>
      <c r="AA91" s="70">
        <f t="shared" si="2"/>
        <v>18.405677763400384</v>
      </c>
      <c r="AB91" s="4" t="s">
        <v>114</v>
      </c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</row>
    <row r="92" spans="1:66" ht="15">
      <c r="A92" s="4" t="s">
        <v>115</v>
      </c>
      <c r="B92" s="38" t="s">
        <v>42</v>
      </c>
      <c r="C92" s="34"/>
      <c r="D92" s="24">
        <f t="shared" si="0"/>
        <v>12.937119168021729</v>
      </c>
      <c r="E92" s="25">
        <f t="shared" si="4"/>
        <v>12.538292850327268</v>
      </c>
      <c r="F92" s="25">
        <f t="shared" si="4"/>
        <v>12.08688906128782</v>
      </c>
      <c r="G92" s="25">
        <f t="shared" si="4"/>
        <v>11.537239726225199</v>
      </c>
      <c r="H92" s="25">
        <f t="shared" si="4"/>
        <v>11.25639412424433</v>
      </c>
      <c r="I92" s="25">
        <f t="shared" si="4"/>
        <v>13.250368065779604</v>
      </c>
      <c r="J92" s="25">
        <f t="shared" si="4"/>
        <v>11.995482375319503</v>
      </c>
      <c r="K92" s="25">
        <f t="shared" si="4"/>
        <v>11.334746938730197</v>
      </c>
      <c r="L92" s="25">
        <f t="shared" si="4"/>
        <v>10.954168522406736</v>
      </c>
      <c r="M92" s="25">
        <f t="shared" si="4"/>
        <v>10.33172393633642</v>
      </c>
      <c r="N92" s="25">
        <f t="shared" si="4"/>
        <v>9.840921033774423</v>
      </c>
      <c r="O92" s="25">
        <f t="shared" si="4"/>
        <v>9.567625513668037</v>
      </c>
      <c r="P92" s="25">
        <f t="shared" si="4"/>
        <v>9.422518366649582</v>
      </c>
      <c r="Q92" s="25">
        <f t="shared" si="4"/>
        <v>9.235929251790598</v>
      </c>
      <c r="R92" s="25">
        <f t="shared" si="4"/>
        <v>9.0606823017369</v>
      </c>
      <c r="S92" s="25">
        <f t="shared" si="4"/>
        <v>8.943218921716971</v>
      </c>
      <c r="T92" s="25">
        <f t="shared" si="4"/>
        <v>8.8319178103777</v>
      </c>
      <c r="U92" s="44">
        <f t="shared" si="4"/>
        <v>8.703274685367228</v>
      </c>
      <c r="V92" s="44">
        <f t="shared" si="4"/>
        <v>8.535261641300359</v>
      </c>
      <c r="W92" s="68"/>
      <c r="X92" s="68"/>
      <c r="Y92" s="74"/>
      <c r="Z92" s="65"/>
      <c r="AA92" s="70">
        <f t="shared" si="2"/>
        <v>8.485276242010743</v>
      </c>
      <c r="AB92" s="4" t="s">
        <v>115</v>
      </c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</row>
    <row r="93" spans="1:66" ht="15">
      <c r="A93" s="4" t="s">
        <v>116</v>
      </c>
      <c r="B93" s="38" t="s">
        <v>43</v>
      </c>
      <c r="C93" s="34"/>
      <c r="D93" s="24">
        <f t="shared" si="0"/>
        <v>13.348104997945072</v>
      </c>
      <c r="E93" s="25">
        <f t="shared" si="4"/>
        <v>12.571772938045099</v>
      </c>
      <c r="F93" s="25">
        <f t="shared" si="4"/>
        <v>11.745539177657099</v>
      </c>
      <c r="G93" s="25">
        <f t="shared" si="4"/>
        <v>11.089612152366652</v>
      </c>
      <c r="H93" s="25">
        <f t="shared" si="4"/>
        <v>10.367371502037914</v>
      </c>
      <c r="I93" s="25">
        <f t="shared" si="4"/>
        <v>12.33367593544265</v>
      </c>
      <c r="J93" s="25">
        <f t="shared" si="4"/>
        <v>11.3772811032515</v>
      </c>
      <c r="K93" s="25">
        <f t="shared" si="4"/>
        <v>10.724158220189393</v>
      </c>
      <c r="L93" s="25">
        <f t="shared" si="4"/>
        <v>10.317914784416024</v>
      </c>
      <c r="M93" s="25">
        <f t="shared" si="4"/>
        <v>9.878136056204578</v>
      </c>
      <c r="N93" s="25">
        <f t="shared" si="4"/>
        <v>9.573400850332012</v>
      </c>
      <c r="O93" s="25">
        <f t="shared" si="4"/>
        <v>9.558692156512418</v>
      </c>
      <c r="P93" s="25">
        <f t="shared" si="4"/>
        <v>9.55920041004613</v>
      </c>
      <c r="Q93" s="25">
        <f t="shared" si="4"/>
        <v>9.516807243347735</v>
      </c>
      <c r="R93" s="25">
        <f t="shared" si="4"/>
        <v>9.424727572788829</v>
      </c>
      <c r="S93" s="25">
        <f t="shared" si="4"/>
        <v>9.397149000557457</v>
      </c>
      <c r="T93" s="25">
        <f t="shared" si="4"/>
        <v>9.304634196303358</v>
      </c>
      <c r="U93" s="44">
        <f t="shared" si="4"/>
        <v>9.18852920919166</v>
      </c>
      <c r="V93" s="44">
        <f t="shared" si="4"/>
        <v>9.13655637723826</v>
      </c>
      <c r="W93" s="68"/>
      <c r="X93" s="68"/>
      <c r="Y93" s="74"/>
      <c r="Z93" s="65"/>
      <c r="AA93" s="70">
        <f t="shared" si="2"/>
        <v>9.120495627965337</v>
      </c>
      <c r="AB93" s="4" t="s">
        <v>116</v>
      </c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</row>
    <row r="94" spans="1:66" ht="15">
      <c r="A94" s="4" t="s">
        <v>117</v>
      </c>
      <c r="B94" s="38" t="s">
        <v>44</v>
      </c>
      <c r="C94" s="34"/>
      <c r="D94" s="24">
        <f t="shared" si="0"/>
        <v>10.703500527133999</v>
      </c>
      <c r="E94" s="25">
        <f t="shared" si="4"/>
        <v>10.010546227631115</v>
      </c>
      <c r="F94" s="25">
        <f t="shared" si="4"/>
        <v>9.588828549262995</v>
      </c>
      <c r="G94" s="25">
        <f t="shared" si="4"/>
        <v>9.342420654402634</v>
      </c>
      <c r="H94" s="25">
        <f t="shared" si="4"/>
        <v>8.808162595398965</v>
      </c>
      <c r="I94" s="25">
        <f t="shared" si="4"/>
        <v>10.069724159004418</v>
      </c>
      <c r="J94" s="25">
        <f t="shared" si="4"/>
        <v>8.940141472983415</v>
      </c>
      <c r="K94" s="25">
        <f t="shared" si="4"/>
        <v>8.370616250541204</v>
      </c>
      <c r="L94" s="25">
        <f t="shared" si="4"/>
        <v>7.984984411783419</v>
      </c>
      <c r="M94" s="25">
        <f t="shared" si="4"/>
        <v>7.569877732866978</v>
      </c>
      <c r="N94" s="25">
        <f t="shared" si="4"/>
        <v>7.108393445755506</v>
      </c>
      <c r="O94" s="25">
        <f t="shared" si="4"/>
        <v>6.914418438449169</v>
      </c>
      <c r="P94" s="25">
        <f t="shared" si="4"/>
        <v>6.782846403553734</v>
      </c>
      <c r="Q94" s="25">
        <f t="shared" si="4"/>
        <v>6.757594032168791</v>
      </c>
      <c r="R94" s="25">
        <f t="shared" si="4"/>
        <v>6.666073407706434</v>
      </c>
      <c r="S94" s="25">
        <f t="shared" si="4"/>
        <v>6.585967985983913</v>
      </c>
      <c r="T94" s="25">
        <f t="shared" si="4"/>
        <v>6.531364732206168</v>
      </c>
      <c r="U94" s="44">
        <f t="shared" si="4"/>
        <v>6.433535783607789</v>
      </c>
      <c r="V94" s="44">
        <f t="shared" si="4"/>
        <v>6.294072170986357</v>
      </c>
      <c r="W94" s="68"/>
      <c r="X94" s="68"/>
      <c r="Y94" s="74"/>
      <c r="Z94" s="65"/>
      <c r="AA94" s="70">
        <f t="shared" si="2"/>
        <v>6.265929498490374</v>
      </c>
      <c r="AB94" s="4" t="s">
        <v>117</v>
      </c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</row>
    <row r="95" spans="1:66" ht="15">
      <c r="A95" s="4" t="s">
        <v>118</v>
      </c>
      <c r="B95" s="38" t="s">
        <v>45</v>
      </c>
      <c r="C95" s="34"/>
      <c r="D95" s="24">
        <f t="shared" si="0"/>
        <v>10.41759734110037</v>
      </c>
      <c r="E95" s="25">
        <f t="shared" si="4"/>
        <v>10.060766359207863</v>
      </c>
      <c r="F95" s="25">
        <f t="shared" si="4"/>
        <v>9.79053529868115</v>
      </c>
      <c r="G95" s="25">
        <f t="shared" si="4"/>
        <v>9.342420654402634</v>
      </c>
      <c r="H95" s="25">
        <f t="shared" si="4"/>
        <v>9.068030746505457</v>
      </c>
      <c r="I95" s="25">
        <f t="shared" si="4"/>
        <v>11.653101475040973</v>
      </c>
      <c r="J95" s="25">
        <f t="shared" si="4"/>
        <v>9.641562147060572</v>
      </c>
      <c r="K95" s="25">
        <f t="shared" si="4"/>
        <v>8.95900174295325</v>
      </c>
      <c r="L95" s="25">
        <f t="shared" si="4"/>
        <v>8.292507051812262</v>
      </c>
      <c r="M95" s="25">
        <f t="shared" si="4"/>
        <v>7.690834500902136</v>
      </c>
      <c r="N95" s="25">
        <f t="shared" si="4"/>
        <v>7.280370706539913</v>
      </c>
      <c r="O95" s="25">
        <f t="shared" si="4"/>
        <v>6.994818652849741</v>
      </c>
      <c r="P95" s="25">
        <f t="shared" si="4"/>
        <v>6.868272680676576</v>
      </c>
      <c r="Q95" s="25">
        <f t="shared" si="4"/>
        <v>6.881510793149881</v>
      </c>
      <c r="R95" s="25">
        <f t="shared" si="4"/>
        <v>6.900680360162122</v>
      </c>
      <c r="S95" s="25">
        <f t="shared" si="4"/>
        <v>7.023970693637015</v>
      </c>
      <c r="T95" s="25">
        <f t="shared" si="4"/>
        <v>6.99620251169973</v>
      </c>
      <c r="U95" s="44">
        <f t="shared" si="4"/>
        <v>6.926616993300357</v>
      </c>
      <c r="V95" s="44">
        <f t="shared" si="4"/>
        <v>6.739186456031299</v>
      </c>
      <c r="W95" s="68"/>
      <c r="X95" s="68"/>
      <c r="Y95" s="74"/>
      <c r="Z95" s="65"/>
      <c r="AA95" s="70">
        <f t="shared" si="2"/>
        <v>6.6815668744853545</v>
      </c>
      <c r="AB95" s="4" t="s">
        <v>118</v>
      </c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</row>
    <row r="96" spans="1:66" ht="15">
      <c r="A96" s="4" t="s">
        <v>119</v>
      </c>
      <c r="B96" s="38" t="s">
        <v>46</v>
      </c>
      <c r="C96" s="34"/>
      <c r="D96" s="24">
        <f t="shared" si="0"/>
        <v>27.92916748566017</v>
      </c>
      <c r="E96" s="25">
        <f t="shared" si="4"/>
        <v>27.26953144617239</v>
      </c>
      <c r="F96" s="25">
        <f t="shared" si="4"/>
        <v>26.64080682699767</v>
      </c>
      <c r="G96" s="25">
        <f t="shared" si="4"/>
        <v>24.74947295463078</v>
      </c>
      <c r="H96" s="25">
        <f t="shared" si="4"/>
        <v>23.40181087069508</v>
      </c>
      <c r="I96" s="25">
        <f t="shared" si="4"/>
        <v>29.459151643101197</v>
      </c>
      <c r="J96" s="25">
        <f t="shared" si="4"/>
        <v>24.502169648695237</v>
      </c>
      <c r="K96" s="25">
        <f t="shared" si="4"/>
        <v>22.43636000310845</v>
      </c>
      <c r="L96" s="25">
        <f t="shared" si="4"/>
        <v>21.017581811626478</v>
      </c>
      <c r="M96" s="25">
        <f t="shared" si="4"/>
        <v>19.736112651069963</v>
      </c>
      <c r="N96" s="25">
        <f t="shared" si="4"/>
        <v>18.697749964171404</v>
      </c>
      <c r="O96" s="25">
        <f t="shared" si="4"/>
        <v>18.027514740039305</v>
      </c>
      <c r="P96" s="25">
        <f t="shared" si="4"/>
        <v>17.80283615240048</v>
      </c>
      <c r="Q96" s="25">
        <f t="shared" si="4"/>
        <v>17.654007881106</v>
      </c>
      <c r="R96" s="25">
        <f t="shared" si="4"/>
        <v>17.4499033257558</v>
      </c>
      <c r="S96" s="25">
        <f t="shared" si="4"/>
        <v>17.47232619256192</v>
      </c>
      <c r="T96" s="25">
        <f t="shared" si="4"/>
        <v>17.451113247088852</v>
      </c>
      <c r="U96" s="44">
        <f t="shared" si="4"/>
        <v>17.187402166426647</v>
      </c>
      <c r="V96" s="44">
        <f t="shared" si="4"/>
        <v>16.80501651608268</v>
      </c>
      <c r="W96" s="68"/>
      <c r="X96" s="68"/>
      <c r="Y96" s="74"/>
      <c r="Z96" s="65"/>
      <c r="AA96" s="70">
        <f t="shared" si="2"/>
        <v>16.719601615496217</v>
      </c>
      <c r="AB96" s="4" t="s">
        <v>119</v>
      </c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</row>
    <row r="97" spans="1:66" ht="15">
      <c r="A97" s="4" t="s">
        <v>120</v>
      </c>
      <c r="B97" s="38" t="s">
        <v>47</v>
      </c>
      <c r="C97" s="34"/>
      <c r="D97" s="24">
        <f t="shared" si="0"/>
        <v>19.119775565998964</v>
      </c>
      <c r="E97" s="25">
        <f t="shared" si="4"/>
        <v>18.966469692150593</v>
      </c>
      <c r="F97" s="25">
        <f t="shared" si="4"/>
        <v>18.277734678044997</v>
      </c>
      <c r="G97" s="25">
        <f t="shared" si="4"/>
        <v>17.702948566147807</v>
      </c>
      <c r="H97" s="25">
        <f t="shared" si="4"/>
        <v>17.30174795524797</v>
      </c>
      <c r="I97" s="25">
        <f t="shared" si="4"/>
        <v>21.09780827245201</v>
      </c>
      <c r="J97" s="25">
        <f t="shared" si="4"/>
        <v>18.36771087202045</v>
      </c>
      <c r="K97" s="25">
        <f t="shared" si="4"/>
        <v>17.584955093975154</v>
      </c>
      <c r="L97" s="25">
        <f t="shared" si="4"/>
        <v>17.3697270471464</v>
      </c>
      <c r="M97" s="25">
        <f t="shared" si="4"/>
        <v>17.135542138314065</v>
      </c>
      <c r="N97" s="25">
        <f t="shared" si="4"/>
        <v>16.806000095542924</v>
      </c>
      <c r="O97" s="25">
        <f t="shared" si="4"/>
        <v>16.687511166696442</v>
      </c>
      <c r="P97" s="25">
        <f t="shared" si="4"/>
        <v>16.743550316077226</v>
      </c>
      <c r="Q97" s="25">
        <f t="shared" si="4"/>
        <v>16.761807202042146</v>
      </c>
      <c r="R97" s="25">
        <f t="shared" si="4"/>
        <v>16.72181278365194</v>
      </c>
      <c r="S97" s="25">
        <f t="shared" si="4"/>
        <v>16.7237397467548</v>
      </c>
      <c r="T97" s="25">
        <f t="shared" si="4"/>
        <v>16.608102358854765</v>
      </c>
      <c r="U97" s="44">
        <f t="shared" si="4"/>
        <v>16.490827124162543</v>
      </c>
      <c r="V97" s="44">
        <f t="shared" si="4"/>
        <v>16.250575915412668</v>
      </c>
      <c r="W97" s="68"/>
      <c r="X97" s="68"/>
      <c r="Y97" s="74"/>
      <c r="Z97" s="65"/>
      <c r="AA97" s="70">
        <f t="shared" si="2"/>
        <v>16.16280437595577</v>
      </c>
      <c r="AB97" s="4" t="s">
        <v>120</v>
      </c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</row>
    <row r="98" spans="1:66" ht="15">
      <c r="A98" s="4" t="s">
        <v>121</v>
      </c>
      <c r="B98" s="38" t="s">
        <v>48</v>
      </c>
      <c r="C98" s="34"/>
      <c r="D98" s="24">
        <f t="shared" si="0"/>
        <v>27.696871147007844</v>
      </c>
      <c r="E98" s="25">
        <f t="shared" si="4"/>
        <v>27.972613288246816</v>
      </c>
      <c r="F98" s="25">
        <f t="shared" si="4"/>
        <v>27.897595034910783</v>
      </c>
      <c r="G98" s="25">
        <f t="shared" si="4"/>
        <v>28.012822364051175</v>
      </c>
      <c r="H98" s="25">
        <f t="shared" si="4"/>
        <v>27.600733101731542</v>
      </c>
      <c r="I98" s="25">
        <f t="shared" si="4"/>
        <v>30.834189838606626</v>
      </c>
      <c r="J98" s="25">
        <f t="shared" si="4"/>
        <v>29.37644890923141</v>
      </c>
      <c r="K98" s="25">
        <f t="shared" si="4"/>
        <v>29.419274620602373</v>
      </c>
      <c r="L98" s="25">
        <f t="shared" si="4"/>
        <v>29.225255031706645</v>
      </c>
      <c r="M98" s="25">
        <f t="shared" si="4"/>
        <v>29.36225544053463</v>
      </c>
      <c r="N98" s="25">
        <f t="shared" si="4"/>
        <v>29.52276310132327</v>
      </c>
      <c r="O98" s="25">
        <f t="shared" si="4"/>
        <v>29.56047882794354</v>
      </c>
      <c r="P98" s="25">
        <f t="shared" si="4"/>
        <v>29.446437724243975</v>
      </c>
      <c r="Q98" s="25">
        <f t="shared" si="4"/>
        <v>29.53349470049319</v>
      </c>
      <c r="R98" s="25">
        <f t="shared" si="4"/>
        <v>29.698004222925142</v>
      </c>
      <c r="S98" s="25">
        <f t="shared" si="4"/>
        <v>29.76825674922354</v>
      </c>
      <c r="T98" s="25">
        <f t="shared" si="4"/>
        <v>29.678710429699194</v>
      </c>
      <c r="U98" s="44">
        <f t="shared" si="4"/>
        <v>29.678792811971697</v>
      </c>
      <c r="V98" s="44">
        <f t="shared" si="4"/>
        <v>29.400969880600048</v>
      </c>
      <c r="W98" s="68"/>
      <c r="X98" s="68"/>
      <c r="Y98" s="74"/>
      <c r="Z98" s="65"/>
      <c r="AA98" s="70">
        <f t="shared" si="2"/>
        <v>29.29067168568404</v>
      </c>
      <c r="AB98" s="4" t="s">
        <v>121</v>
      </c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</row>
    <row r="99" spans="1:66" ht="15">
      <c r="A99" s="4" t="s">
        <v>122</v>
      </c>
      <c r="B99" s="38" t="s">
        <v>49</v>
      </c>
      <c r="C99" s="34"/>
      <c r="D99" s="24">
        <f t="shared" si="0"/>
        <v>37.34610367564284</v>
      </c>
      <c r="E99" s="25">
        <f t="shared" si="4"/>
        <v>38.820161708823676</v>
      </c>
      <c r="F99" s="25">
        <f t="shared" si="4"/>
        <v>39.82932505818464</v>
      </c>
      <c r="G99" s="25">
        <f t="shared" si="4"/>
        <v>41.34057238571057</v>
      </c>
      <c r="H99" s="25">
        <f t="shared" si="4"/>
        <v>43.31591760811883</v>
      </c>
      <c r="I99" s="25">
        <f t="shared" si="4"/>
        <v>39.69554709853051</v>
      </c>
      <c r="J99" s="25">
        <f t="shared" si="4"/>
        <v>40.31385603043452</v>
      </c>
      <c r="K99" s="25">
        <f t="shared" si="4"/>
        <v>41.84197963964164</v>
      </c>
      <c r="L99" s="25">
        <f t="shared" si="4"/>
        <v>44.60138703314882</v>
      </c>
      <c r="M99" s="25">
        <f t="shared" si="4"/>
        <v>48.37262748339364</v>
      </c>
      <c r="N99" s="25">
        <f t="shared" si="4"/>
        <v>51.45941814360101</v>
      </c>
      <c r="O99" s="25">
        <f t="shared" si="4"/>
        <v>52.92120778988744</v>
      </c>
      <c r="P99" s="25">
        <f t="shared" si="4"/>
        <v>53.15222962583291</v>
      </c>
      <c r="Q99" s="25">
        <f t="shared" si="4"/>
        <v>53.32551280886253</v>
      </c>
      <c r="R99" s="25">
        <f t="shared" si="4"/>
        <v>54.129486857965716</v>
      </c>
      <c r="S99" s="25">
        <f t="shared" si="4"/>
        <v>54.694592657481884</v>
      </c>
      <c r="T99" s="25">
        <f t="shared" si="4"/>
        <v>55.48902510124009</v>
      </c>
      <c r="U99" s="44">
        <f t="shared" si="4"/>
        <v>56.78260597332665</v>
      </c>
      <c r="V99" s="44">
        <f t="shared" si="4"/>
        <v>57.87266607838696</v>
      </c>
      <c r="W99" s="68"/>
      <c r="X99" s="68"/>
      <c r="Y99" s="74"/>
      <c r="Z99" s="65"/>
      <c r="AA99" s="70">
        <f t="shared" si="2"/>
        <v>58.24412814178724</v>
      </c>
      <c r="AB99" s="4" t="s">
        <v>122</v>
      </c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</row>
    <row r="100" spans="1:66" ht="15">
      <c r="A100" s="4" t="s">
        <v>123</v>
      </c>
      <c r="B100" s="38" t="s">
        <v>50</v>
      </c>
      <c r="C100" s="34"/>
      <c r="D100" s="24">
        <f t="shared" si="0"/>
        <v>19.10190661687186</v>
      </c>
      <c r="E100" s="25">
        <f t="shared" si="4"/>
        <v>18.54796859567772</v>
      </c>
      <c r="F100" s="25">
        <f t="shared" si="4"/>
        <v>17.951900698215674</v>
      </c>
      <c r="G100" s="25">
        <f t="shared" si="4"/>
        <v>16.966529009154705</v>
      </c>
      <c r="H100" s="25">
        <f t="shared" si="4"/>
        <v>16.39904806193068</v>
      </c>
      <c r="I100" s="25">
        <f t="shared" si="4"/>
        <v>19.36164893469263</v>
      </c>
      <c r="J100" s="25">
        <f t="shared" si="4"/>
        <v>17.369078047910598</v>
      </c>
      <c r="K100" s="25">
        <f t="shared" si="4"/>
        <v>16.496997013666086</v>
      </c>
      <c r="L100" s="25">
        <f t="shared" si="4"/>
        <v>15.74728001527009</v>
      </c>
      <c r="M100" s="25">
        <f t="shared" si="4"/>
        <v>15.260712233769114</v>
      </c>
      <c r="N100" s="25">
        <f t="shared" si="4"/>
        <v>14.742272966130034</v>
      </c>
      <c r="O100" s="25">
        <f t="shared" si="4"/>
        <v>14.525638735036628</v>
      </c>
      <c r="P100" s="25">
        <f t="shared" si="4"/>
        <v>14.41141295062361</v>
      </c>
      <c r="Q100" s="25">
        <f t="shared" si="4"/>
        <v>14.432172095597652</v>
      </c>
      <c r="R100" s="25">
        <f t="shared" si="4"/>
        <v>14.505181577691305</v>
      </c>
      <c r="S100" s="25">
        <f t="shared" si="4"/>
        <v>14.661145177988372</v>
      </c>
      <c r="T100" s="25">
        <f t="shared" si="4"/>
        <v>14.630572144399098</v>
      </c>
      <c r="U100" s="44">
        <f t="shared" si="4"/>
        <v>14.612422515809905</v>
      </c>
      <c r="V100" s="44">
        <f t="shared" si="4"/>
        <v>14.4857368203222</v>
      </c>
      <c r="W100" s="68"/>
      <c r="X100" s="68"/>
      <c r="Y100" s="74"/>
      <c r="Z100" s="65"/>
      <c r="AA100" s="70">
        <f t="shared" si="2"/>
        <v>14.429674940203114</v>
      </c>
      <c r="AB100" s="4" t="s">
        <v>123</v>
      </c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</row>
    <row r="101" spans="1:66" ht="15">
      <c r="A101" s="4" t="s">
        <v>124</v>
      </c>
      <c r="B101" s="38" t="s">
        <v>51</v>
      </c>
      <c r="C101" s="34"/>
      <c r="D101" s="24">
        <f t="shared" si="0"/>
        <v>11.632685881743296</v>
      </c>
      <c r="E101" s="25">
        <f t="shared" si="4"/>
        <v>11.081909034601672</v>
      </c>
      <c r="F101" s="25">
        <f t="shared" si="4"/>
        <v>10.73700543056633</v>
      </c>
      <c r="G101" s="25">
        <f t="shared" si="4"/>
        <v>10.266555000433188</v>
      </c>
      <c r="H101" s="25">
        <f t="shared" si="4"/>
        <v>9.628798862051044</v>
      </c>
      <c r="I101" s="25">
        <f t="shared" si="4"/>
        <v>11.958665518486626</v>
      </c>
      <c r="J101" s="25">
        <f t="shared" si="4"/>
        <v>10.235986447125958</v>
      </c>
      <c r="K101" s="25">
        <f t="shared" si="4"/>
        <v>9.48077755697903</v>
      </c>
      <c r="L101" s="25">
        <f t="shared" si="4"/>
        <v>8.939365018769486</v>
      </c>
      <c r="M101" s="25">
        <f t="shared" si="4"/>
        <v>8.598010261165822</v>
      </c>
      <c r="N101" s="25">
        <f t="shared" si="4"/>
        <v>8.503320116562366</v>
      </c>
      <c r="O101" s="25">
        <f t="shared" si="4"/>
        <v>8.808290155440414</v>
      </c>
      <c r="P101" s="25">
        <f t="shared" si="4"/>
        <v>9.226037929267044</v>
      </c>
      <c r="Q101" s="25">
        <f t="shared" si="4"/>
        <v>9.549851712942692</v>
      </c>
      <c r="R101" s="25">
        <f t="shared" si="4"/>
        <v>9.88585158278794</v>
      </c>
      <c r="S101" s="25">
        <f t="shared" si="4"/>
        <v>10.249263359082583</v>
      </c>
      <c r="T101" s="25">
        <f t="shared" si="4"/>
        <v>10.580968438302634</v>
      </c>
      <c r="U101" s="44">
        <f t="shared" si="4"/>
        <v>10.800826498027677</v>
      </c>
      <c r="V101" s="44">
        <f t="shared" si="4"/>
        <v>11.01853081049845</v>
      </c>
      <c r="W101" s="68"/>
      <c r="X101" s="68"/>
      <c r="Y101" s="74"/>
      <c r="Z101" s="65"/>
      <c r="AA101" s="70">
        <f t="shared" si="2"/>
        <v>11.09673371760185</v>
      </c>
      <c r="AB101" s="4" t="s">
        <v>124</v>
      </c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</row>
    <row r="102" spans="1:66" ht="15">
      <c r="A102" s="4" t="s">
        <v>125</v>
      </c>
      <c r="B102" s="38" t="s">
        <v>52</v>
      </c>
      <c r="C102" s="34"/>
      <c r="D102" s="24">
        <f t="shared" si="0"/>
        <v>22.99733752658006</v>
      </c>
      <c r="E102" s="25">
        <f t="shared" si="4"/>
        <v>23.536501665634365</v>
      </c>
      <c r="F102" s="25">
        <f t="shared" si="4"/>
        <v>24.09619860356866</v>
      </c>
      <c r="G102" s="25">
        <f t="shared" si="4"/>
        <v>24.59063736390678</v>
      </c>
      <c r="H102" s="25">
        <f t="shared" si="4"/>
        <v>23.661679021801568</v>
      </c>
      <c r="I102" s="25">
        <f t="shared" si="4"/>
        <v>22.278396622128394</v>
      </c>
      <c r="J102" s="25">
        <f aca="true" t="shared" si="5" ref="E102:V114">+J42/J$16*1000</f>
        <v>21.791594840397075</v>
      </c>
      <c r="K102" s="25">
        <f t="shared" si="5"/>
        <v>21.48162127957192</v>
      </c>
      <c r="L102" s="25">
        <f t="shared" si="5"/>
        <v>21.134228330258107</v>
      </c>
      <c r="M102" s="25">
        <f t="shared" si="5"/>
        <v>21.197673598161458</v>
      </c>
      <c r="N102" s="25">
        <f t="shared" si="5"/>
        <v>21.497157598050926</v>
      </c>
      <c r="O102" s="25">
        <f t="shared" si="5"/>
        <v>21.663391102376274</v>
      </c>
      <c r="P102" s="25">
        <f t="shared" si="5"/>
        <v>21.58722022894242</v>
      </c>
      <c r="Q102" s="25">
        <f t="shared" si="5"/>
        <v>21.371510710538708</v>
      </c>
      <c r="R102" s="25">
        <f t="shared" si="5"/>
        <v>21.04990656171376</v>
      </c>
      <c r="S102" s="25">
        <f t="shared" si="5"/>
        <v>20.944493111411962</v>
      </c>
      <c r="T102" s="25">
        <f t="shared" si="5"/>
        <v>20.831035406457307</v>
      </c>
      <c r="U102" s="44">
        <f t="shared" si="5"/>
        <v>20.72506417882412</v>
      </c>
      <c r="V102" s="44">
        <f t="shared" si="5"/>
        <v>20.58458342769236</v>
      </c>
      <c r="W102" s="68"/>
      <c r="X102" s="68"/>
      <c r="Y102" s="74"/>
      <c r="Z102" s="65"/>
      <c r="AA102" s="70">
        <f t="shared" si="2"/>
        <v>20.58581343371368</v>
      </c>
      <c r="AB102" s="4" t="s">
        <v>125</v>
      </c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</row>
    <row r="103" spans="1:66" ht="15">
      <c r="A103" s="4" t="s">
        <v>126</v>
      </c>
      <c r="B103" s="38" t="s">
        <v>53</v>
      </c>
      <c r="C103" s="34"/>
      <c r="D103" s="24">
        <f t="shared" si="0"/>
        <v>46.24484034093955</v>
      </c>
      <c r="E103" s="25">
        <f t="shared" si="5"/>
        <v>51.22453420827962</v>
      </c>
      <c r="F103" s="25">
        <f t="shared" si="5"/>
        <v>54.92629945694337</v>
      </c>
      <c r="G103" s="25">
        <f t="shared" si="5"/>
        <v>62.04695757645768</v>
      </c>
      <c r="H103" s="25">
        <f t="shared" si="5"/>
        <v>65.55516043439013</v>
      </c>
      <c r="I103" s="25">
        <f t="shared" si="5"/>
        <v>38.90385844051224</v>
      </c>
      <c r="J103" s="25">
        <f t="shared" si="5"/>
        <v>45.85389050704393</v>
      </c>
      <c r="K103" s="25">
        <f t="shared" si="5"/>
        <v>51.267249131298776</v>
      </c>
      <c r="L103" s="25">
        <f t="shared" si="5"/>
        <v>58.376280460647706</v>
      </c>
      <c r="M103" s="25">
        <f t="shared" si="5"/>
        <v>67.10076706750395</v>
      </c>
      <c r="N103" s="25">
        <f t="shared" si="5"/>
        <v>72.80370706539912</v>
      </c>
      <c r="O103" s="25">
        <f t="shared" si="5"/>
        <v>73.95926389137038</v>
      </c>
      <c r="P103" s="25">
        <f t="shared" si="5"/>
        <v>72.38168460618486</v>
      </c>
      <c r="Q103" s="25">
        <f t="shared" si="5"/>
        <v>71.60736561227272</v>
      </c>
      <c r="R103" s="25">
        <f t="shared" si="5"/>
        <v>70.66523205863557</v>
      </c>
      <c r="S103" s="25">
        <f t="shared" si="5"/>
        <v>70.05654216771522</v>
      </c>
      <c r="T103" s="25">
        <f t="shared" si="5"/>
        <v>69.37112963459023</v>
      </c>
      <c r="U103" s="44">
        <f t="shared" si="5"/>
        <v>69.00788929935509</v>
      </c>
      <c r="V103" s="44">
        <f t="shared" si="5"/>
        <v>69.22698485830529</v>
      </c>
      <c r="W103" s="68"/>
      <c r="X103" s="68"/>
      <c r="Y103" s="74"/>
      <c r="Z103" s="65"/>
      <c r="AA103" s="70">
        <f t="shared" si="2"/>
        <v>69.45065286436889</v>
      </c>
      <c r="AB103" s="4" t="s">
        <v>126</v>
      </c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</row>
    <row r="104" spans="1:66" ht="15">
      <c r="A104" s="4" t="s">
        <v>127</v>
      </c>
      <c r="B104" s="38" t="s">
        <v>54</v>
      </c>
      <c r="C104" s="34"/>
      <c r="D104" s="24">
        <f t="shared" si="0"/>
        <v>41.13432089058843</v>
      </c>
      <c r="E104" s="25">
        <f t="shared" si="5"/>
        <v>41.09680767363611</v>
      </c>
      <c r="F104" s="25">
        <f t="shared" si="5"/>
        <v>41.05508145849496</v>
      </c>
      <c r="G104" s="25">
        <f t="shared" si="5"/>
        <v>42.20694833511421</v>
      </c>
      <c r="H104" s="25">
        <f t="shared" si="5"/>
        <v>44.0544902481057</v>
      </c>
      <c r="I104" s="25">
        <f t="shared" si="5"/>
        <v>39.195533209255814</v>
      </c>
      <c r="J104" s="25">
        <f t="shared" si="5"/>
        <v>39.3508886643286</v>
      </c>
      <c r="K104" s="25">
        <f t="shared" si="5"/>
        <v>40.198940906113656</v>
      </c>
      <c r="L104" s="25">
        <f t="shared" si="5"/>
        <v>41.42011834319527</v>
      </c>
      <c r="M104" s="25">
        <f t="shared" si="5"/>
        <v>43.443639185960954</v>
      </c>
      <c r="N104" s="25">
        <f t="shared" si="5"/>
        <v>44.59943629675632</v>
      </c>
      <c r="O104" s="25">
        <f t="shared" si="5"/>
        <v>44.59531892085045</v>
      </c>
      <c r="P104" s="25">
        <f t="shared" si="5"/>
        <v>43.95181957970272</v>
      </c>
      <c r="Q104" s="25">
        <f t="shared" si="5"/>
        <v>43.60217763054631</v>
      </c>
      <c r="R104" s="25">
        <f t="shared" si="5"/>
        <v>43.72588200079281</v>
      </c>
      <c r="S104" s="25">
        <f t="shared" si="5"/>
        <v>43.01982957712829</v>
      </c>
      <c r="T104" s="25">
        <f t="shared" si="5"/>
        <v>43.734144304555414</v>
      </c>
      <c r="U104" s="44">
        <f t="shared" si="5"/>
        <v>43.75900068874836</v>
      </c>
      <c r="V104" s="44">
        <f t="shared" si="5"/>
        <v>43.63681797949351</v>
      </c>
      <c r="W104" s="68"/>
      <c r="X104" s="68"/>
      <c r="Y104" s="74"/>
      <c r="Z104" s="65"/>
      <c r="AA104" s="70">
        <f t="shared" si="2"/>
        <v>43.6889777673215</v>
      </c>
      <c r="AB104" s="4" t="s">
        <v>127</v>
      </c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</row>
    <row r="105" spans="1:66" ht="15">
      <c r="A105" s="4" t="s">
        <v>128</v>
      </c>
      <c r="B105" s="38" t="s">
        <v>55</v>
      </c>
      <c r="C105" s="34"/>
      <c r="D105" s="24">
        <f t="shared" si="0"/>
        <v>10.095956256812537</v>
      </c>
      <c r="E105" s="25">
        <f t="shared" si="5"/>
        <v>9.776185613606307</v>
      </c>
      <c r="F105" s="25">
        <f t="shared" si="5"/>
        <v>9.247478665632274</v>
      </c>
      <c r="G105" s="25">
        <f t="shared" si="5"/>
        <v>8.952551477170994</v>
      </c>
      <c r="H105" s="25">
        <f t="shared" si="5"/>
        <v>8.493585359849003</v>
      </c>
      <c r="I105" s="25">
        <f t="shared" si="5"/>
        <v>10.833634267618546</v>
      </c>
      <c r="J105" s="25">
        <f t="shared" si="5"/>
        <v>9.082803304999109</v>
      </c>
      <c r="K105" s="25">
        <f t="shared" si="5"/>
        <v>8.625953351021902</v>
      </c>
      <c r="L105" s="25">
        <f t="shared" si="5"/>
        <v>8.281902822845751</v>
      </c>
      <c r="M105" s="25">
        <f t="shared" si="5"/>
        <v>8.325857533086715</v>
      </c>
      <c r="N105" s="25">
        <f t="shared" si="5"/>
        <v>8.88549180719438</v>
      </c>
      <c r="O105" s="25">
        <f t="shared" si="5"/>
        <v>9.621225656601752</v>
      </c>
      <c r="P105" s="25">
        <f t="shared" si="5"/>
        <v>10.328036904151718</v>
      </c>
      <c r="Q105" s="25">
        <f t="shared" si="5"/>
        <v>10.780758205354855</v>
      </c>
      <c r="R105" s="25">
        <f t="shared" si="5"/>
        <v>11.123605504364498</v>
      </c>
      <c r="S105" s="25">
        <f t="shared" si="5"/>
        <v>11.396034084574342</v>
      </c>
      <c r="T105" s="25">
        <f t="shared" si="5"/>
        <v>11.368829081512061</v>
      </c>
      <c r="U105" s="44">
        <f t="shared" si="5"/>
        <v>11.121720618621252</v>
      </c>
      <c r="V105" s="44">
        <f t="shared" si="5"/>
        <v>10.94044058505197</v>
      </c>
      <c r="W105" s="68"/>
      <c r="X105" s="68"/>
      <c r="Y105" s="74"/>
      <c r="Z105" s="65"/>
      <c r="AA105" s="70">
        <f t="shared" si="2"/>
        <v>10.900678351566484</v>
      </c>
      <c r="AB105" s="4" t="s">
        <v>128</v>
      </c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</row>
    <row r="106" spans="1:66" ht="15">
      <c r="A106" s="4" t="s">
        <v>129</v>
      </c>
      <c r="B106" s="38" t="s">
        <v>56</v>
      </c>
      <c r="C106" s="34"/>
      <c r="D106" s="24">
        <f t="shared" si="0"/>
        <v>13.401711845326377</v>
      </c>
      <c r="E106" s="25">
        <f t="shared" si="5"/>
        <v>13.191154560824948</v>
      </c>
      <c r="F106" s="25">
        <f t="shared" si="5"/>
        <v>12.893716058960434</v>
      </c>
      <c r="G106" s="25">
        <f t="shared" si="5"/>
        <v>12.475813671412482</v>
      </c>
      <c r="H106" s="25">
        <f t="shared" si="5"/>
        <v>11.830839510900784</v>
      </c>
      <c r="I106" s="25">
        <f t="shared" si="5"/>
        <v>13.000361121142255</v>
      </c>
      <c r="J106" s="25">
        <f t="shared" si="5"/>
        <v>11.674493253284195</v>
      </c>
      <c r="K106" s="25">
        <f t="shared" si="5"/>
        <v>11.179324355828902</v>
      </c>
      <c r="L106" s="25">
        <f t="shared" si="5"/>
        <v>10.625437424444868</v>
      </c>
      <c r="M106" s="25">
        <f t="shared" si="5"/>
        <v>10.351883397675614</v>
      </c>
      <c r="N106" s="25">
        <f t="shared" si="5"/>
        <v>9.965126833229828</v>
      </c>
      <c r="O106" s="25">
        <f t="shared" si="5"/>
        <v>9.576558870823655</v>
      </c>
      <c r="P106" s="25">
        <f t="shared" si="5"/>
        <v>9.285836323253033</v>
      </c>
      <c r="Q106" s="25">
        <f t="shared" si="5"/>
        <v>8.979834612429677</v>
      </c>
      <c r="R106" s="25">
        <f t="shared" si="5"/>
        <v>8.688547135772707</v>
      </c>
      <c r="S106" s="25">
        <f t="shared" si="5"/>
        <v>8.600780441188181</v>
      </c>
      <c r="T106" s="25">
        <f t="shared" si="5"/>
        <v>8.430108882340893</v>
      </c>
      <c r="U106" s="44">
        <f t="shared" si="5"/>
        <v>8.108446559388893</v>
      </c>
      <c r="V106" s="44">
        <f t="shared" si="5"/>
        <v>7.824640589737383</v>
      </c>
      <c r="W106" s="68"/>
      <c r="X106" s="68"/>
      <c r="Y106" s="74"/>
      <c r="Z106" s="65"/>
      <c r="AA106" s="70">
        <f t="shared" si="2"/>
        <v>7.748108065717759</v>
      </c>
      <c r="AB106" s="4" t="s">
        <v>129</v>
      </c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</row>
    <row r="107" spans="1:66" ht="15">
      <c r="A107" s="4" t="s">
        <v>130</v>
      </c>
      <c r="B107" s="38" t="s">
        <v>57</v>
      </c>
      <c r="C107" s="34"/>
      <c r="D107" s="24">
        <f t="shared" si="0"/>
        <v>8.130371852831335</v>
      </c>
      <c r="E107" s="25">
        <f t="shared" si="5"/>
        <v>7.9013007014078385</v>
      </c>
      <c r="F107" s="25">
        <f t="shared" si="5"/>
        <v>7.587276958882855</v>
      </c>
      <c r="G107" s="25">
        <f t="shared" si="5"/>
        <v>7.075403586796431</v>
      </c>
      <c r="H107" s="25">
        <f t="shared" si="5"/>
        <v>6.619799217660092</v>
      </c>
      <c r="I107" s="25">
        <f t="shared" si="5"/>
        <v>7.819661657268258</v>
      </c>
      <c r="J107" s="25">
        <f t="shared" si="5"/>
        <v>7.13309160078464</v>
      </c>
      <c r="K107" s="25">
        <f t="shared" si="5"/>
        <v>6.816390421528248</v>
      </c>
      <c r="L107" s="25">
        <f t="shared" si="5"/>
        <v>6.351933150940595</v>
      </c>
      <c r="M107" s="25">
        <f t="shared" si="5"/>
        <v>5.8462437883659755</v>
      </c>
      <c r="N107" s="25">
        <f t="shared" si="5"/>
        <v>5.436392299240434</v>
      </c>
      <c r="O107" s="25">
        <f t="shared" si="5"/>
        <v>5.190280507414686</v>
      </c>
      <c r="P107" s="25">
        <f t="shared" si="5"/>
        <v>5.159747138219716</v>
      </c>
      <c r="Q107" s="25">
        <f t="shared" si="5"/>
        <v>5.088848317623442</v>
      </c>
      <c r="R107" s="25">
        <f t="shared" si="5"/>
        <v>4.983375265955295</v>
      </c>
      <c r="S107" s="25">
        <f t="shared" si="5"/>
        <v>4.897666640121049</v>
      </c>
      <c r="T107" s="25">
        <f t="shared" si="5"/>
        <v>4.8295857428738005</v>
      </c>
      <c r="U107" s="44">
        <f t="shared" si="5"/>
        <v>4.75079832195855</v>
      </c>
      <c r="V107" s="44">
        <f t="shared" si="5"/>
        <v>4.599514278797723</v>
      </c>
      <c r="W107" s="68"/>
      <c r="X107" s="68"/>
      <c r="Y107" s="74"/>
      <c r="Z107" s="65"/>
      <c r="AA107" s="70">
        <f t="shared" si="2"/>
        <v>4.564168921303376</v>
      </c>
      <c r="AB107" s="4" t="s">
        <v>130</v>
      </c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</row>
    <row r="108" spans="1:66" ht="15">
      <c r="A108" s="4" t="s">
        <v>131</v>
      </c>
      <c r="B108" s="38" t="s">
        <v>58</v>
      </c>
      <c r="C108" s="34"/>
      <c r="D108" s="24">
        <f t="shared" si="0"/>
        <v>12.776298625877812</v>
      </c>
      <c r="E108" s="25">
        <f t="shared" si="5"/>
        <v>12.086311666136565</v>
      </c>
      <c r="F108" s="25">
        <f t="shared" si="5"/>
        <v>11.481768813033359</v>
      </c>
      <c r="G108" s="25">
        <f t="shared" si="5"/>
        <v>10.786380570075375</v>
      </c>
      <c r="H108" s="25">
        <f t="shared" si="5"/>
        <v>10.134857893153159</v>
      </c>
      <c r="I108" s="25">
        <f t="shared" si="5"/>
        <v>11.944776243784549</v>
      </c>
      <c r="J108" s="25">
        <f t="shared" si="5"/>
        <v>10.85418771919396</v>
      </c>
      <c r="K108" s="25">
        <f t="shared" si="5"/>
        <v>10.313398536807398</v>
      </c>
      <c r="L108" s="25">
        <f t="shared" si="5"/>
        <v>9.42715955122903</v>
      </c>
      <c r="M108" s="25">
        <f t="shared" si="5"/>
        <v>8.28553861040833</v>
      </c>
      <c r="N108" s="25">
        <f t="shared" si="5"/>
        <v>7.395022213729518</v>
      </c>
      <c r="O108" s="25">
        <f t="shared" si="5"/>
        <v>6.869751652671074</v>
      </c>
      <c r="P108" s="25">
        <f t="shared" si="5"/>
        <v>6.705962754143174</v>
      </c>
      <c r="Q108" s="25">
        <f t="shared" si="5"/>
        <v>6.567588331997786</v>
      </c>
      <c r="R108" s="25">
        <f t="shared" si="5"/>
        <v>6.318207926479035</v>
      </c>
      <c r="S108" s="25">
        <f t="shared" si="5"/>
        <v>6.140001592737119</v>
      </c>
      <c r="T108" s="25">
        <f t="shared" si="5"/>
        <v>6.0034981012558495</v>
      </c>
      <c r="U108" s="44">
        <f t="shared" si="5"/>
        <v>5.80740091415691</v>
      </c>
      <c r="V108" s="44">
        <f t="shared" si="5"/>
        <v>5.599069164512677</v>
      </c>
      <c r="W108" s="68"/>
      <c r="X108" s="68"/>
      <c r="Y108" s="74"/>
      <c r="Z108" s="65"/>
      <c r="AA108" s="70">
        <f t="shared" si="2"/>
        <v>5.544445751480218</v>
      </c>
      <c r="AB108" s="4" t="s">
        <v>131</v>
      </c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</row>
    <row r="109" spans="1:66" ht="15">
      <c r="A109" s="4" t="s">
        <v>132</v>
      </c>
      <c r="B109" s="38" t="s">
        <v>59</v>
      </c>
      <c r="C109" s="34"/>
      <c r="D109" s="24">
        <f t="shared" si="0"/>
        <v>21.764380036810035</v>
      </c>
      <c r="E109" s="25">
        <f t="shared" si="5"/>
        <v>20.72417429733666</v>
      </c>
      <c r="F109" s="25">
        <f t="shared" si="5"/>
        <v>19.92242048099302</v>
      </c>
      <c r="G109" s="25">
        <f t="shared" si="5"/>
        <v>19.247985675917636</v>
      </c>
      <c r="H109" s="25">
        <f t="shared" si="5"/>
        <v>18.17709330634352</v>
      </c>
      <c r="I109" s="25">
        <f t="shared" si="5"/>
        <v>21.736714908747466</v>
      </c>
      <c r="J109" s="25">
        <f t="shared" si="5"/>
        <v>19.746775248172142</v>
      </c>
      <c r="K109" s="25">
        <f t="shared" si="5"/>
        <v>18.761726078799253</v>
      </c>
      <c r="L109" s="25">
        <f t="shared" si="5"/>
        <v>17.709062374074783</v>
      </c>
      <c r="M109" s="25">
        <f t="shared" si="5"/>
        <v>16.581156951486257</v>
      </c>
      <c r="N109" s="25">
        <f t="shared" si="5"/>
        <v>16.3091768977213</v>
      </c>
      <c r="O109" s="25">
        <f t="shared" si="5"/>
        <v>16.205109880293016</v>
      </c>
      <c r="P109" s="25">
        <f t="shared" si="5"/>
        <v>15.983256449683923</v>
      </c>
      <c r="Q109" s="25">
        <f t="shared" si="5"/>
        <v>15.836562053383341</v>
      </c>
      <c r="R109" s="25">
        <f t="shared" si="5"/>
        <v>15.581137601022563</v>
      </c>
      <c r="S109" s="25">
        <f t="shared" si="5"/>
        <v>15.537150593294577</v>
      </c>
      <c r="T109" s="25">
        <f t="shared" si="5"/>
        <v>15.371161149015963</v>
      </c>
      <c r="U109" s="44">
        <f t="shared" si="5"/>
        <v>15.316824243942145</v>
      </c>
      <c r="V109" s="44">
        <f t="shared" si="5"/>
        <v>15.188548849340528</v>
      </c>
      <c r="W109" s="68"/>
      <c r="X109" s="68"/>
      <c r="Y109" s="74"/>
      <c r="Z109" s="65"/>
      <c r="AA109" s="70">
        <f t="shared" si="2"/>
        <v>15.182527545778928</v>
      </c>
      <c r="AB109" s="4" t="s">
        <v>132</v>
      </c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</row>
    <row r="110" spans="1:66" ht="15">
      <c r="A110" s="4" t="s">
        <v>133</v>
      </c>
      <c r="B110" s="38" t="s">
        <v>60</v>
      </c>
      <c r="C110" s="34"/>
      <c r="D110" s="24">
        <f t="shared" si="0"/>
        <v>27.55391955399103</v>
      </c>
      <c r="E110" s="25">
        <f t="shared" si="5"/>
        <v>27.085390963724322</v>
      </c>
      <c r="F110" s="25">
        <f t="shared" si="5"/>
        <v>26.252909231962764</v>
      </c>
      <c r="G110" s="25">
        <f t="shared" si="5"/>
        <v>26.063476477892973</v>
      </c>
      <c r="H110" s="25">
        <f t="shared" si="5"/>
        <v>25.576496977323085</v>
      </c>
      <c r="I110" s="25">
        <f t="shared" si="5"/>
        <v>26.181282813411485</v>
      </c>
      <c r="J110" s="25">
        <f t="shared" si="5"/>
        <v>24.7518278547227</v>
      </c>
      <c r="K110" s="25">
        <f t="shared" si="5"/>
        <v>23.85736647534887</v>
      </c>
      <c r="L110" s="25">
        <f t="shared" si="5"/>
        <v>23.159636062861868</v>
      </c>
      <c r="M110" s="25">
        <f t="shared" si="5"/>
        <v>22.99186565734964</v>
      </c>
      <c r="N110" s="25">
        <f t="shared" si="5"/>
        <v>23.2742559594898</v>
      </c>
      <c r="O110" s="25">
        <f t="shared" si="5"/>
        <v>23.63766303376809</v>
      </c>
      <c r="P110" s="25">
        <f t="shared" si="5"/>
        <v>23.398257303946693</v>
      </c>
      <c r="Q110" s="25">
        <f t="shared" si="5"/>
        <v>23.288089947046238</v>
      </c>
      <c r="R110" s="25">
        <f t="shared" si="5"/>
        <v>23.056200499955505</v>
      </c>
      <c r="S110" s="25">
        <f t="shared" si="5"/>
        <v>22.951341881022536</v>
      </c>
      <c r="T110" s="25">
        <f t="shared" si="5"/>
        <v>22.682507917999466</v>
      </c>
      <c r="U110" s="44">
        <f t="shared" si="5"/>
        <v>22.51737524262726</v>
      </c>
      <c r="V110" s="44">
        <f t="shared" si="5"/>
        <v>22.341613500238175</v>
      </c>
      <c r="W110" s="68"/>
      <c r="X110" s="68"/>
      <c r="Y110" s="74"/>
      <c r="Z110" s="65"/>
      <c r="AA110" s="70">
        <f t="shared" si="2"/>
        <v>22.33462729874917</v>
      </c>
      <c r="AB110" s="4" t="s">
        <v>133</v>
      </c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</row>
    <row r="111" spans="1:66" ht="15">
      <c r="A111" s="4" t="s">
        <v>134</v>
      </c>
      <c r="B111" s="38" t="s">
        <v>61</v>
      </c>
      <c r="C111" s="34"/>
      <c r="D111" s="24">
        <f t="shared" si="0"/>
        <v>18.60157604131301</v>
      </c>
      <c r="E111" s="25">
        <f t="shared" si="5"/>
        <v>18.330348025511828</v>
      </c>
      <c r="F111" s="25">
        <f t="shared" si="5"/>
        <v>17.626066718386348</v>
      </c>
      <c r="G111" s="25">
        <f t="shared" si="5"/>
        <v>17.197562595662344</v>
      </c>
      <c r="H111" s="25">
        <f t="shared" si="5"/>
        <v>17.69838881746314</v>
      </c>
      <c r="I111" s="25">
        <f t="shared" si="5"/>
        <v>18.833856496013777</v>
      </c>
      <c r="J111" s="25">
        <f t="shared" si="5"/>
        <v>18.320156928015216</v>
      </c>
      <c r="K111" s="25">
        <f t="shared" si="5"/>
        <v>17.873597033648988</v>
      </c>
      <c r="L111" s="25">
        <f t="shared" si="5"/>
        <v>16.98797480435198</v>
      </c>
      <c r="M111" s="25">
        <f t="shared" si="5"/>
        <v>15.563104153857008</v>
      </c>
      <c r="N111" s="25">
        <f t="shared" si="5"/>
        <v>14.43653561362442</v>
      </c>
      <c r="O111" s="25">
        <f t="shared" si="5"/>
        <v>13.891370376987672</v>
      </c>
      <c r="P111" s="25">
        <f t="shared" si="5"/>
        <v>13.557150179395181</v>
      </c>
      <c r="Q111" s="25">
        <f t="shared" si="5"/>
        <v>13.234310072780444</v>
      </c>
      <c r="R111" s="25">
        <f t="shared" si="5"/>
        <v>12.725404696992987</v>
      </c>
      <c r="S111" s="25">
        <f t="shared" si="5"/>
        <v>12.391494783785937</v>
      </c>
      <c r="T111" s="25">
        <f t="shared" si="5"/>
        <v>12.038510628240077</v>
      </c>
      <c r="U111" s="44">
        <f t="shared" si="5"/>
        <v>11.685242001127044</v>
      </c>
      <c r="V111" s="44">
        <f t="shared" si="5"/>
        <v>11.330891712284373</v>
      </c>
      <c r="W111" s="68"/>
      <c r="X111" s="68"/>
      <c r="Y111" s="74"/>
      <c r="Z111" s="65"/>
      <c r="AA111" s="70">
        <f t="shared" si="2"/>
        <v>11.222209151864487</v>
      </c>
      <c r="AB111" s="4" t="s">
        <v>134</v>
      </c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</row>
    <row r="112" spans="1:66" ht="15">
      <c r="A112" s="4" t="s">
        <v>135</v>
      </c>
      <c r="B112" s="38" t="s">
        <v>62</v>
      </c>
      <c r="C112" s="34"/>
      <c r="D112" s="24">
        <f t="shared" si="0"/>
        <v>11.97219591515823</v>
      </c>
      <c r="E112" s="25">
        <f t="shared" si="5"/>
        <v>11.55063026265129</v>
      </c>
      <c r="F112" s="25">
        <f t="shared" si="5"/>
        <v>11.124903025601242</v>
      </c>
      <c r="G112" s="25">
        <f t="shared" si="5"/>
        <v>10.526467785254281</v>
      </c>
      <c r="H112" s="25">
        <f t="shared" si="5"/>
        <v>9.833957928714064</v>
      </c>
      <c r="I112" s="25">
        <f t="shared" si="5"/>
        <v>11.611433650934748</v>
      </c>
      <c r="J112" s="25">
        <f t="shared" si="5"/>
        <v>10.449979195149497</v>
      </c>
      <c r="K112" s="25">
        <f t="shared" si="5"/>
        <v>9.747216270524108</v>
      </c>
      <c r="L112" s="25">
        <f t="shared" si="5"/>
        <v>8.981781934635533</v>
      </c>
      <c r="M112" s="25">
        <f t="shared" si="5"/>
        <v>8.214980495721154</v>
      </c>
      <c r="N112" s="25">
        <f t="shared" si="5"/>
        <v>7.557445182248125</v>
      </c>
      <c r="O112" s="25">
        <f t="shared" si="5"/>
        <v>7.191352510273361</v>
      </c>
      <c r="P112" s="25">
        <f t="shared" si="5"/>
        <v>7.047667862634547</v>
      </c>
      <c r="Q112" s="25">
        <f t="shared" si="5"/>
        <v>6.89803302794736</v>
      </c>
      <c r="R112" s="25">
        <f t="shared" si="5"/>
        <v>6.7307925670045545</v>
      </c>
      <c r="S112" s="25">
        <f t="shared" si="5"/>
        <v>6.625786413952377</v>
      </c>
      <c r="T112" s="25">
        <f t="shared" si="5"/>
        <v>6.491971700045696</v>
      </c>
      <c r="U112" s="44">
        <f t="shared" si="5"/>
        <v>6.339615553190158</v>
      </c>
      <c r="V112" s="44">
        <f t="shared" si="5"/>
        <v>6.130082697548748</v>
      </c>
      <c r="W112" s="68"/>
      <c r="X112" s="68"/>
      <c r="Y112" s="74"/>
      <c r="Z112" s="65"/>
      <c r="AA112" s="70">
        <f t="shared" si="2"/>
        <v>6.085558561737835</v>
      </c>
      <c r="AB112" s="4" t="s">
        <v>135</v>
      </c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</row>
    <row r="113" spans="1:66" ht="15">
      <c r="A113" s="4" t="s">
        <v>136</v>
      </c>
      <c r="B113" s="38" t="s">
        <v>63</v>
      </c>
      <c r="C113" s="34"/>
      <c r="D113" s="24">
        <f t="shared" si="0"/>
        <v>12.115147508175044</v>
      </c>
      <c r="E113" s="25">
        <f t="shared" si="5"/>
        <v>11.718030701240439</v>
      </c>
      <c r="F113" s="25">
        <f t="shared" si="5"/>
        <v>11.373157486423583</v>
      </c>
      <c r="G113" s="25">
        <f t="shared" si="5"/>
        <v>10.81525976838883</v>
      </c>
      <c r="H113" s="25">
        <f t="shared" si="5"/>
        <v>9.98440791093361</v>
      </c>
      <c r="I113" s="25">
        <f t="shared" si="5"/>
        <v>12.00033334259285</v>
      </c>
      <c r="J113" s="25">
        <f t="shared" si="5"/>
        <v>11.246507757237117</v>
      </c>
      <c r="K113" s="25">
        <f t="shared" si="5"/>
        <v>10.479922732773073</v>
      </c>
      <c r="L113" s="25">
        <f t="shared" si="5"/>
        <v>9.745286420224385</v>
      </c>
      <c r="M113" s="25">
        <f t="shared" si="5"/>
        <v>9.081837333306455</v>
      </c>
      <c r="N113" s="25">
        <f t="shared" si="5"/>
        <v>8.675297377346773</v>
      </c>
      <c r="O113" s="25">
        <f t="shared" si="5"/>
        <v>8.584956226549938</v>
      </c>
      <c r="P113" s="25">
        <f t="shared" si="5"/>
        <v>8.542627712284299</v>
      </c>
      <c r="Q113" s="25">
        <f t="shared" si="5"/>
        <v>8.451123098910358</v>
      </c>
      <c r="R113" s="25">
        <f t="shared" si="5"/>
        <v>8.275962495247187</v>
      </c>
      <c r="S113" s="25">
        <f t="shared" si="5"/>
        <v>8.178705104722464</v>
      </c>
      <c r="T113" s="25">
        <f t="shared" si="5"/>
        <v>8.05981438003246</v>
      </c>
      <c r="U113" s="44">
        <f t="shared" si="5"/>
        <v>7.920606098553629</v>
      </c>
      <c r="V113" s="44">
        <f t="shared" si="5"/>
        <v>7.777786454469494</v>
      </c>
      <c r="W113" s="68"/>
      <c r="X113" s="68"/>
      <c r="Y113" s="74"/>
      <c r="Z113" s="65"/>
      <c r="AA113" s="70">
        <f t="shared" si="2"/>
        <v>7.7559502803591736</v>
      </c>
      <c r="AB113" s="4" t="s">
        <v>136</v>
      </c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</row>
    <row r="114" spans="1:66" ht="15">
      <c r="A114" s="4" t="s">
        <v>137</v>
      </c>
      <c r="B114" s="38" t="s">
        <v>64</v>
      </c>
      <c r="C114" s="34"/>
      <c r="D114" s="24">
        <f t="shared" si="0"/>
        <v>18.70878973607562</v>
      </c>
      <c r="E114" s="25">
        <f t="shared" si="5"/>
        <v>18.34708806937074</v>
      </c>
      <c r="F114" s="25">
        <f t="shared" si="5"/>
        <v>17.719162141194726</v>
      </c>
      <c r="G114" s="25">
        <f t="shared" si="5"/>
        <v>16.82213301758743</v>
      </c>
      <c r="H114" s="25">
        <f t="shared" si="5"/>
        <v>16.125502639713325</v>
      </c>
      <c r="I114" s="25">
        <f t="shared" si="5"/>
        <v>18.903302869524154</v>
      </c>
      <c r="J114" s="25">
        <f t="shared" si="5"/>
        <v>18.094275693990372</v>
      </c>
      <c r="K114" s="25">
        <f t="shared" si="5"/>
        <v>17.10758573220689</v>
      </c>
      <c r="L114" s="25">
        <f t="shared" si="5"/>
        <v>15.916947678734278</v>
      </c>
      <c r="M114" s="25">
        <f t="shared" si="5"/>
        <v>14.57529054823655</v>
      </c>
      <c r="N114" s="25">
        <f t="shared" si="5"/>
        <v>13.547986432904983</v>
      </c>
      <c r="O114" s="25">
        <f t="shared" si="5"/>
        <v>13.087368232981955</v>
      </c>
      <c r="P114" s="25">
        <f t="shared" si="5"/>
        <v>12.873739962412438</v>
      </c>
      <c r="Q114" s="25">
        <f t="shared" si="5"/>
        <v>12.63950962007121</v>
      </c>
      <c r="R114" s="25">
        <f t="shared" si="5"/>
        <v>12.256190792081611</v>
      </c>
      <c r="S114" s="25">
        <f t="shared" si="5"/>
        <v>12.00127418969499</v>
      </c>
      <c r="T114" s="25">
        <f t="shared" si="5"/>
        <v>11.762759403116776</v>
      </c>
      <c r="U114" s="44">
        <f t="shared" si="5"/>
        <v>11.489574854423644</v>
      </c>
      <c r="V114" s="44">
        <f t="shared" si="5"/>
        <v>11.174711261391412</v>
      </c>
      <c r="W114" s="68"/>
      <c r="X114" s="68"/>
      <c r="Y114" s="74"/>
      <c r="Z114" s="65"/>
      <c r="AA114" s="70">
        <f t="shared" si="2"/>
        <v>11.09673371760185</v>
      </c>
      <c r="AB114" s="4" t="s">
        <v>137</v>
      </c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</row>
    <row r="115" spans="1:66" ht="15">
      <c r="A115" s="4" t="s">
        <v>138</v>
      </c>
      <c r="B115" s="38" t="s">
        <v>65</v>
      </c>
      <c r="C115" s="34"/>
      <c r="D115" s="24">
        <f t="shared" si="0"/>
        <v>11.990064864285332</v>
      </c>
      <c r="E115" s="25">
        <f aca="true" t="shared" si="6" ref="E115:V123">+E55/E$16*1000</f>
        <v>11.500410131074542</v>
      </c>
      <c r="F115" s="25">
        <f t="shared" si="6"/>
        <v>11.140418929402637</v>
      </c>
      <c r="G115" s="25">
        <f t="shared" si="6"/>
        <v>10.324313397060099</v>
      </c>
      <c r="H115" s="25">
        <f t="shared" si="6"/>
        <v>9.697185217605384</v>
      </c>
      <c r="I115" s="25">
        <f t="shared" si="6"/>
        <v>10.778077168810244</v>
      </c>
      <c r="J115" s="25">
        <f t="shared" si="6"/>
        <v>10.390536765142958</v>
      </c>
      <c r="K115" s="25">
        <f t="shared" si="6"/>
        <v>9.802724335846</v>
      </c>
      <c r="L115" s="25">
        <f t="shared" si="6"/>
        <v>9.066615766367628</v>
      </c>
      <c r="M115" s="25">
        <f t="shared" si="6"/>
        <v>8.19482103438196</v>
      </c>
      <c r="N115" s="25">
        <f t="shared" si="6"/>
        <v>7.519228013184923</v>
      </c>
      <c r="O115" s="25">
        <f t="shared" si="6"/>
        <v>7.218152581740218</v>
      </c>
      <c r="P115" s="25">
        <f t="shared" si="6"/>
        <v>7.098923628908252</v>
      </c>
      <c r="Q115" s="25">
        <f t="shared" si="6"/>
        <v>6.939338614941057</v>
      </c>
      <c r="R115" s="25">
        <f t="shared" si="6"/>
        <v>6.674163302618699</v>
      </c>
      <c r="S115" s="25">
        <f t="shared" si="6"/>
        <v>6.506331130046986</v>
      </c>
      <c r="T115" s="25">
        <f t="shared" si="6"/>
        <v>6.413185635724753</v>
      </c>
      <c r="U115" s="44">
        <f t="shared" si="6"/>
        <v>6.230041951036253</v>
      </c>
      <c r="V115" s="44">
        <f t="shared" si="6"/>
        <v>5.966093224111138</v>
      </c>
      <c r="W115" s="68"/>
      <c r="X115" s="68"/>
      <c r="Y115" s="74"/>
      <c r="Z115" s="65"/>
      <c r="AA115" s="70">
        <f aca="true" t="shared" si="7" ref="AA115:AA123">+AA55/AA$16*1000</f>
        <v>5.897345410343881</v>
      </c>
      <c r="AB115" s="4" t="s">
        <v>138</v>
      </c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</row>
    <row r="116" spans="1:66" ht="15">
      <c r="A116" s="76" t="s">
        <v>139</v>
      </c>
      <c r="B116" s="77" t="s">
        <v>66</v>
      </c>
      <c r="C116" s="78"/>
      <c r="D116" s="79">
        <f t="shared" si="0"/>
        <v>39.097260690098814</v>
      </c>
      <c r="E116" s="80">
        <f t="shared" si="6"/>
        <v>38.535580963222124</v>
      </c>
      <c r="F116" s="80">
        <f t="shared" si="6"/>
        <v>39.208688906128785</v>
      </c>
      <c r="G116" s="80">
        <f t="shared" si="6"/>
        <v>39.79553527594074</v>
      </c>
      <c r="H116" s="80">
        <f t="shared" si="6"/>
        <v>42.317476817025465</v>
      </c>
      <c r="I116" s="80">
        <f t="shared" si="6"/>
        <v>38.153837606600185</v>
      </c>
      <c r="J116" s="80">
        <f t="shared" si="6"/>
        <v>41.966355584616295</v>
      </c>
      <c r="K116" s="80">
        <f t="shared" si="6"/>
        <v>42.85222642850006</v>
      </c>
      <c r="L116" s="80">
        <f t="shared" si="6"/>
        <v>42.49114546881296</v>
      </c>
      <c r="M116" s="80">
        <f t="shared" si="6"/>
        <v>39.966132104950155</v>
      </c>
      <c r="N116" s="80">
        <f t="shared" si="6"/>
        <v>38.47513495437825</v>
      </c>
      <c r="O116" s="80">
        <f t="shared" si="6"/>
        <v>38.35090226907271</v>
      </c>
      <c r="P116" s="80">
        <f t="shared" si="6"/>
        <v>38.89458397403041</v>
      </c>
      <c r="Q116" s="80">
        <f t="shared" si="6"/>
        <v>38.98421300465101</v>
      </c>
      <c r="R116" s="80">
        <f t="shared" si="6"/>
        <v>38.92048442290734</v>
      </c>
      <c r="S116" s="80">
        <f t="shared" si="6"/>
        <v>39.28486103368639</v>
      </c>
      <c r="T116" s="80">
        <f t="shared" si="6"/>
        <v>39.51908986338496</v>
      </c>
      <c r="U116" s="80">
        <f t="shared" si="6"/>
        <v>39.52476363408678</v>
      </c>
      <c r="V116" s="80">
        <f t="shared" si="6"/>
        <v>39.60736234645509</v>
      </c>
      <c r="W116" s="81"/>
      <c r="X116" s="81"/>
      <c r="Y116" s="82"/>
      <c r="Z116" s="83"/>
      <c r="AA116" s="84">
        <f t="shared" si="7"/>
        <v>39.87766145159393</v>
      </c>
      <c r="AB116" s="76" t="s">
        <v>139</v>
      </c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</row>
    <row r="117" spans="1:66" ht="15">
      <c r="A117" s="4" t="s">
        <v>140</v>
      </c>
      <c r="B117" s="38" t="s">
        <v>67</v>
      </c>
      <c r="C117" s="34"/>
      <c r="D117" s="24">
        <f t="shared" si="0"/>
        <v>12.043671711666638</v>
      </c>
      <c r="E117" s="25">
        <f t="shared" si="6"/>
        <v>11.466930043356713</v>
      </c>
      <c r="F117" s="25">
        <f t="shared" si="6"/>
        <v>10.73700543056633</v>
      </c>
      <c r="G117" s="25">
        <f t="shared" si="6"/>
        <v>9.905565021515002</v>
      </c>
      <c r="H117" s="25">
        <f t="shared" si="6"/>
        <v>9.601444319829307</v>
      </c>
      <c r="I117" s="25">
        <f t="shared" si="6"/>
        <v>11.528098002722299</v>
      </c>
      <c r="J117" s="25">
        <f t="shared" si="6"/>
        <v>11.234619271235808</v>
      </c>
      <c r="K117" s="25">
        <f t="shared" si="6"/>
        <v>10.81297112470442</v>
      </c>
      <c r="L117" s="25">
        <f t="shared" si="6"/>
        <v>9.999787915420669</v>
      </c>
      <c r="M117" s="25">
        <f t="shared" si="6"/>
        <v>8.789525143888156</v>
      </c>
      <c r="N117" s="25">
        <f t="shared" si="6"/>
        <v>8.006496918740744</v>
      </c>
      <c r="O117" s="25">
        <f t="shared" si="6"/>
        <v>7.486153296408791</v>
      </c>
      <c r="P117" s="25">
        <f t="shared" si="6"/>
        <v>7.397915598838202</v>
      </c>
      <c r="Q117" s="25">
        <f t="shared" si="6"/>
        <v>7.269783310890631</v>
      </c>
      <c r="R117" s="25">
        <f t="shared" si="6"/>
        <v>7.102927732968748</v>
      </c>
      <c r="S117" s="25">
        <f t="shared" si="6"/>
        <v>7.0398980648244</v>
      </c>
      <c r="T117" s="25">
        <f t="shared" si="6"/>
        <v>6.909537840946694</v>
      </c>
      <c r="U117" s="44">
        <f t="shared" si="6"/>
        <v>6.777909961805772</v>
      </c>
      <c r="V117" s="44">
        <f t="shared" si="6"/>
        <v>6.637669162950874</v>
      </c>
      <c r="W117" s="68"/>
      <c r="X117" s="68"/>
      <c r="Y117" s="74"/>
      <c r="Z117" s="65"/>
      <c r="AA117" s="70">
        <f t="shared" si="7"/>
        <v>6.610986942712621</v>
      </c>
      <c r="AB117" s="4" t="s">
        <v>140</v>
      </c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</row>
    <row r="118" spans="1:66" ht="15">
      <c r="A118" s="4" t="s">
        <v>141</v>
      </c>
      <c r="B118" s="38" t="s">
        <v>68</v>
      </c>
      <c r="C118" s="34"/>
      <c r="D118" s="24">
        <f t="shared" si="0"/>
        <v>20.299126208387687</v>
      </c>
      <c r="E118" s="25">
        <f t="shared" si="6"/>
        <v>19.485411051776957</v>
      </c>
      <c r="F118" s="25">
        <f t="shared" si="6"/>
        <v>19.1311093871218</v>
      </c>
      <c r="G118" s="25">
        <f t="shared" si="6"/>
        <v>18.72816010627545</v>
      </c>
      <c r="H118" s="25">
        <f t="shared" si="6"/>
        <v>18.737861421889104</v>
      </c>
      <c r="I118" s="25">
        <f t="shared" si="6"/>
        <v>18.319953332037002</v>
      </c>
      <c r="J118" s="25">
        <f t="shared" si="6"/>
        <v>19.55655947215122</v>
      </c>
      <c r="K118" s="25">
        <f t="shared" si="6"/>
        <v>19.40561963653319</v>
      </c>
      <c r="L118" s="25">
        <f t="shared" si="6"/>
        <v>18.663442981060847</v>
      </c>
      <c r="M118" s="25">
        <f t="shared" si="6"/>
        <v>16.540838028807872</v>
      </c>
      <c r="N118" s="25">
        <f t="shared" si="6"/>
        <v>15.000238857306645</v>
      </c>
      <c r="O118" s="25">
        <f t="shared" si="6"/>
        <v>14.043237448633196</v>
      </c>
      <c r="P118" s="25">
        <f t="shared" si="6"/>
        <v>13.591320690244318</v>
      </c>
      <c r="Q118" s="25">
        <f t="shared" si="6"/>
        <v>13.16822113359053</v>
      </c>
      <c r="R118" s="25">
        <f t="shared" si="6"/>
        <v>12.644505747870335</v>
      </c>
      <c r="S118" s="25">
        <f t="shared" si="6"/>
        <v>12.303894242255316</v>
      </c>
      <c r="T118" s="25">
        <f t="shared" si="6"/>
        <v>11.95184595748704</v>
      </c>
      <c r="U118" s="44">
        <f t="shared" si="6"/>
        <v>11.575668398973137</v>
      </c>
      <c r="V118" s="44">
        <f t="shared" si="6"/>
        <v>11.14347517121282</v>
      </c>
      <c r="W118" s="68"/>
      <c r="X118" s="68"/>
      <c r="Y118" s="74"/>
      <c r="Z118" s="65"/>
      <c r="AA118" s="70">
        <f t="shared" si="7"/>
        <v>11.041838215111948</v>
      </c>
      <c r="AB118" s="4" t="s">
        <v>141</v>
      </c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</row>
    <row r="119" spans="1:66" ht="15">
      <c r="A119" s="4" t="s">
        <v>142</v>
      </c>
      <c r="B119" s="38" t="s">
        <v>69</v>
      </c>
      <c r="C119" s="34"/>
      <c r="D119" s="24">
        <f t="shared" si="0"/>
        <v>22.032414273716565</v>
      </c>
      <c r="E119" s="25">
        <f t="shared" si="6"/>
        <v>21.695096841153724</v>
      </c>
      <c r="F119" s="25">
        <f t="shared" si="6"/>
        <v>21.008533747090766</v>
      </c>
      <c r="G119" s="25">
        <f t="shared" si="6"/>
        <v>20.027724030380917</v>
      </c>
      <c r="H119" s="25">
        <f t="shared" si="6"/>
        <v>18.710506879667367</v>
      </c>
      <c r="I119" s="25">
        <f t="shared" si="6"/>
        <v>21.61171143642879</v>
      </c>
      <c r="J119" s="25">
        <f t="shared" si="6"/>
        <v>21.732152410390537</v>
      </c>
      <c r="K119" s="25">
        <f t="shared" si="6"/>
        <v>21.04865837006117</v>
      </c>
      <c r="L119" s="25">
        <f t="shared" si="6"/>
        <v>19.681448961845984</v>
      </c>
      <c r="M119" s="25">
        <f t="shared" si="6"/>
        <v>17.85120301585542</v>
      </c>
      <c r="N119" s="25">
        <f t="shared" si="6"/>
        <v>16.2422968518607</v>
      </c>
      <c r="O119" s="25">
        <f t="shared" si="6"/>
        <v>15.320707521886725</v>
      </c>
      <c r="P119" s="25">
        <f t="shared" si="6"/>
        <v>15.291303604988896</v>
      </c>
      <c r="Q119" s="25">
        <f t="shared" si="6"/>
        <v>15.183933778882933</v>
      </c>
      <c r="R119" s="25">
        <f t="shared" si="6"/>
        <v>14.885406638567765</v>
      </c>
      <c r="S119" s="25">
        <f t="shared" si="6"/>
        <v>14.812455204268534</v>
      </c>
      <c r="T119" s="25">
        <f t="shared" si="6"/>
        <v>14.646329357263287</v>
      </c>
      <c r="U119" s="44">
        <f t="shared" si="6"/>
        <v>14.416755369106506</v>
      </c>
      <c r="V119" s="44">
        <f t="shared" si="6"/>
        <v>14.188993963625572</v>
      </c>
      <c r="W119" s="68"/>
      <c r="X119" s="68"/>
      <c r="Y119" s="74"/>
      <c r="Z119" s="65"/>
      <c r="AA119" s="70">
        <f t="shared" si="7"/>
        <v>14.170881857036427</v>
      </c>
      <c r="AB119" s="4" t="s">
        <v>142</v>
      </c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</row>
    <row r="120" spans="1:66" ht="15">
      <c r="A120" s="4" t="s">
        <v>143</v>
      </c>
      <c r="B120" s="38" t="s">
        <v>70</v>
      </c>
      <c r="C120" s="34"/>
      <c r="D120" s="24">
        <f t="shared" si="0"/>
        <v>15.367296249307579</v>
      </c>
      <c r="E120" s="25">
        <f t="shared" si="6"/>
        <v>15.317140130907143</v>
      </c>
      <c r="F120" s="25">
        <f t="shared" si="6"/>
        <v>14.678044996121024</v>
      </c>
      <c r="G120" s="25">
        <f t="shared" si="6"/>
        <v>14.150807173592861</v>
      </c>
      <c r="H120" s="25">
        <f t="shared" si="6"/>
        <v>13.307984790874524</v>
      </c>
      <c r="I120" s="25">
        <f t="shared" si="6"/>
        <v>15.625434039834438</v>
      </c>
      <c r="J120" s="25">
        <f t="shared" si="6"/>
        <v>14.896272959638589</v>
      </c>
      <c r="K120" s="25">
        <f t="shared" si="6"/>
        <v>14.17675988321103</v>
      </c>
      <c r="L120" s="25">
        <f t="shared" si="6"/>
        <v>13.149243918474689</v>
      </c>
      <c r="M120" s="25">
        <f t="shared" si="6"/>
        <v>11.964640304811056</v>
      </c>
      <c r="N120" s="25">
        <f t="shared" si="6"/>
        <v>11.044761859265275</v>
      </c>
      <c r="O120" s="25">
        <f t="shared" si="6"/>
        <v>10.630695015186706</v>
      </c>
      <c r="P120" s="25">
        <f t="shared" si="6"/>
        <v>10.498889458397402</v>
      </c>
      <c r="Q120" s="25">
        <f t="shared" si="6"/>
        <v>10.326396748424193</v>
      </c>
      <c r="R120" s="25">
        <f t="shared" si="6"/>
        <v>10.007200006471916</v>
      </c>
      <c r="S120" s="25">
        <f t="shared" si="6"/>
        <v>9.80329696583579</v>
      </c>
      <c r="T120" s="25">
        <f t="shared" si="6"/>
        <v>9.61977845358713</v>
      </c>
      <c r="U120" s="44">
        <f t="shared" si="6"/>
        <v>9.470289900444556</v>
      </c>
      <c r="V120" s="44">
        <f t="shared" si="6"/>
        <v>9.34739998594376</v>
      </c>
      <c r="W120" s="68"/>
      <c r="X120" s="68"/>
      <c r="Y120" s="74"/>
      <c r="Z120" s="65"/>
      <c r="AA120" s="70">
        <f t="shared" si="7"/>
        <v>9.293024350076461</v>
      </c>
      <c r="AB120" s="4" t="s">
        <v>143</v>
      </c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</row>
    <row r="121" spans="1:66" ht="15">
      <c r="A121" s="4" t="s">
        <v>144</v>
      </c>
      <c r="B121" s="38" t="s">
        <v>71</v>
      </c>
      <c r="C121" s="34"/>
      <c r="D121" s="24">
        <f t="shared" si="0"/>
        <v>11.632685881743296</v>
      </c>
      <c r="E121" s="25">
        <f t="shared" si="6"/>
        <v>11.567370306510202</v>
      </c>
      <c r="F121" s="25">
        <f t="shared" si="6"/>
        <v>11.792086889061288</v>
      </c>
      <c r="G121" s="25">
        <f t="shared" si="6"/>
        <v>11.898229705143384</v>
      </c>
      <c r="H121" s="25">
        <f t="shared" si="6"/>
        <v>11.488907733129087</v>
      </c>
      <c r="I121" s="25">
        <f t="shared" si="6"/>
        <v>12.694797077696604</v>
      </c>
      <c r="J121" s="25">
        <f t="shared" si="6"/>
        <v>12.970338227426737</v>
      </c>
      <c r="K121" s="25">
        <f t="shared" si="6"/>
        <v>12.644737280326831</v>
      </c>
      <c r="L121" s="25">
        <f t="shared" si="6"/>
        <v>12.035799876990943</v>
      </c>
      <c r="M121" s="25">
        <f t="shared" si="6"/>
        <v>10.896188853833825</v>
      </c>
      <c r="N121" s="25">
        <f t="shared" si="6"/>
        <v>10.041561171356232</v>
      </c>
      <c r="O121" s="25">
        <f t="shared" si="6"/>
        <v>9.692692513846705</v>
      </c>
      <c r="P121" s="25">
        <f t="shared" si="6"/>
        <v>9.841107124551511</v>
      </c>
      <c r="Q121" s="25">
        <f t="shared" si="6"/>
        <v>9.71507406091748</v>
      </c>
      <c r="R121" s="25">
        <f t="shared" si="6"/>
        <v>9.45708715243789</v>
      </c>
      <c r="S121" s="25">
        <f t="shared" si="6"/>
        <v>9.365294258182686</v>
      </c>
      <c r="T121" s="25">
        <f t="shared" si="6"/>
        <v>9.217969525550322</v>
      </c>
      <c r="U121" s="44">
        <f t="shared" si="6"/>
        <v>9.024168805960803</v>
      </c>
      <c r="V121" s="44">
        <f t="shared" si="6"/>
        <v>8.863240588175577</v>
      </c>
      <c r="W121" s="68"/>
      <c r="X121" s="68"/>
      <c r="Y121" s="74"/>
      <c r="Z121" s="65"/>
      <c r="AA121" s="70">
        <f t="shared" si="7"/>
        <v>8.830333686232992</v>
      </c>
      <c r="AB121" s="4" t="s">
        <v>144</v>
      </c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</row>
    <row r="122" spans="1:66" ht="15">
      <c r="A122" s="4" t="s">
        <v>72</v>
      </c>
      <c r="B122" s="38" t="s">
        <v>73</v>
      </c>
      <c r="C122" s="34"/>
      <c r="D122" s="24">
        <f t="shared" si="0"/>
        <v>25.302431963976197</v>
      </c>
      <c r="E122" s="25">
        <f t="shared" si="6"/>
        <v>24.64134456032275</v>
      </c>
      <c r="F122" s="25">
        <f t="shared" si="6"/>
        <v>24.158262218774244</v>
      </c>
      <c r="G122" s="25">
        <f t="shared" si="6"/>
        <v>22.973402258353307</v>
      </c>
      <c r="H122" s="25">
        <f t="shared" si="6"/>
        <v>21.733183795169186</v>
      </c>
      <c r="I122" s="25">
        <f t="shared" si="6"/>
        <v>21.36170449179144</v>
      </c>
      <c r="J122" s="25">
        <f t="shared" si="6"/>
        <v>21.446828746359152</v>
      </c>
      <c r="K122" s="25">
        <f t="shared" si="6"/>
        <v>22.691697103589153</v>
      </c>
      <c r="L122" s="25">
        <f t="shared" si="6"/>
        <v>20.81610146126275</v>
      </c>
      <c r="M122" s="25">
        <f t="shared" si="6"/>
        <v>18.687820661431928</v>
      </c>
      <c r="N122" s="25">
        <f t="shared" si="6"/>
        <v>16.519371327568912</v>
      </c>
      <c r="O122" s="25">
        <f t="shared" si="6"/>
        <v>15.401107736287297</v>
      </c>
      <c r="P122" s="25">
        <f t="shared" si="6"/>
        <v>15.248590466427473</v>
      </c>
      <c r="Q122" s="25">
        <f t="shared" si="6"/>
        <v>15.026972548306883</v>
      </c>
      <c r="R122" s="25">
        <f t="shared" si="6"/>
        <v>14.54563105225263</v>
      </c>
      <c r="S122" s="25">
        <f t="shared" si="6"/>
        <v>14.286851955084813</v>
      </c>
      <c r="T122" s="25">
        <f t="shared" si="6"/>
        <v>14.071191087720404</v>
      </c>
      <c r="U122" s="44">
        <f t="shared" si="6"/>
        <v>13.720180326842403</v>
      </c>
      <c r="V122" s="44">
        <f t="shared" si="6"/>
        <v>13.322192461169635</v>
      </c>
      <c r="W122" s="68"/>
      <c r="X122" s="68"/>
      <c r="Y122" s="74"/>
      <c r="Z122" s="65"/>
      <c r="AA122" s="70">
        <f t="shared" si="7"/>
        <v>13.253342743990903</v>
      </c>
      <c r="AB122" s="4" t="s">
        <v>72</v>
      </c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</row>
    <row r="123" spans="1:66" ht="15" customHeight="1" thickBot="1">
      <c r="A123" s="12" t="s">
        <v>145</v>
      </c>
      <c r="B123" s="39" t="s">
        <v>74</v>
      </c>
      <c r="C123" s="35" t="s">
        <v>156</v>
      </c>
      <c r="D123" s="26">
        <f t="shared" si="0"/>
        <v>10.221038900702249</v>
      </c>
      <c r="E123" s="27">
        <f t="shared" si="6"/>
        <v>9.34094447327452</v>
      </c>
      <c r="F123" s="27">
        <f t="shared" si="6"/>
        <v>8.968192397207137</v>
      </c>
      <c r="G123" s="27">
        <f t="shared" si="6"/>
        <v>8.548242700782625</v>
      </c>
      <c r="H123" s="27">
        <f t="shared" si="6"/>
        <v>7.864430888749077</v>
      </c>
      <c r="I123" s="27" t="e">
        <f t="shared" si="6"/>
        <v>#VALUE!</v>
      </c>
      <c r="J123" s="27">
        <f t="shared" si="6"/>
        <v>10.877964691196576</v>
      </c>
      <c r="K123" s="28">
        <f t="shared" si="6"/>
        <v>8.89239206456698</v>
      </c>
      <c r="L123" s="28">
        <f t="shared" si="6"/>
        <v>9.36353417742996</v>
      </c>
      <c r="M123" s="28">
        <f t="shared" si="6"/>
        <v>9.414468445403138</v>
      </c>
      <c r="N123" s="28">
        <f t="shared" si="6"/>
        <v>9.028806191181388</v>
      </c>
      <c r="O123" s="27">
        <f t="shared" si="6"/>
        <v>9.317491513310701</v>
      </c>
      <c r="P123" s="27">
        <f t="shared" si="6"/>
        <v>9.456688877498719</v>
      </c>
      <c r="Q123" s="27">
        <f t="shared" si="6"/>
        <v>9.739857413113697</v>
      </c>
      <c r="R123" s="27">
        <f t="shared" si="6"/>
        <v>9.88585158278794</v>
      </c>
      <c r="S123" s="27">
        <f t="shared" si="6"/>
        <v>10.137771760770883</v>
      </c>
      <c r="T123" s="27">
        <f t="shared" si="6"/>
        <v>10.384003277500275</v>
      </c>
      <c r="U123" s="45">
        <f t="shared" si="6"/>
        <v>10.659946152401227</v>
      </c>
      <c r="V123" s="45">
        <f t="shared" si="6"/>
        <v>10.877968404694785</v>
      </c>
      <c r="W123" s="69"/>
      <c r="X123" s="69"/>
      <c r="Y123" s="75"/>
      <c r="Z123" s="66"/>
      <c r="AA123" s="72">
        <f t="shared" si="7"/>
        <v>11.049680429753362</v>
      </c>
      <c r="AB123" s="12" t="s">
        <v>145</v>
      </c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</row>
    <row r="124" spans="22:26" ht="14.25" thickTop="1">
      <c r="V124" s="46"/>
      <c r="W124" s="46"/>
      <c r="X124" s="46"/>
      <c r="Y124" s="46"/>
      <c r="Z124" s="46"/>
    </row>
    <row r="125" spans="1:26" ht="13.5">
      <c r="A125" s="4"/>
      <c r="V125" s="46"/>
      <c r="W125" s="46"/>
      <c r="X125" s="46"/>
      <c r="Y125" s="46"/>
      <c r="Z125" s="46"/>
    </row>
    <row r="126" spans="22:26" ht="13.5">
      <c r="V126" s="46"/>
      <c r="W126" s="46"/>
      <c r="X126" s="46"/>
      <c r="Y126" s="46"/>
      <c r="Z126" s="46"/>
    </row>
    <row r="127" spans="1:26" ht="13.5">
      <c r="A127" s="1" t="s">
        <v>171</v>
      </c>
      <c r="D127" s="1">
        <v>1920</v>
      </c>
      <c r="E127" s="1">
        <v>1925</v>
      </c>
      <c r="F127" s="1">
        <v>1930</v>
      </c>
      <c r="G127" s="1">
        <v>1935</v>
      </c>
      <c r="H127" s="1">
        <v>1940</v>
      </c>
      <c r="I127" s="1">
        <v>1945</v>
      </c>
      <c r="J127" s="1">
        <v>1950</v>
      </c>
      <c r="K127" s="1">
        <v>1955</v>
      </c>
      <c r="L127" s="1">
        <v>1960</v>
      </c>
      <c r="M127" s="1">
        <v>1965</v>
      </c>
      <c r="N127" s="1">
        <v>1970</v>
      </c>
      <c r="O127" s="1">
        <v>1975</v>
      </c>
      <c r="P127" s="1">
        <v>1980</v>
      </c>
      <c r="Q127" s="1">
        <v>1985</v>
      </c>
      <c r="R127" s="1">
        <v>1990</v>
      </c>
      <c r="S127" s="1">
        <v>1995</v>
      </c>
      <c r="T127" s="1">
        <v>2000</v>
      </c>
      <c r="U127" s="1">
        <v>2005</v>
      </c>
      <c r="V127" s="1">
        <v>2010</v>
      </c>
      <c r="Y127" s="46"/>
      <c r="Z127" s="46"/>
    </row>
    <row r="128" spans="1:66" ht="14.25">
      <c r="A128" s="58" t="s">
        <v>100</v>
      </c>
      <c r="B128" s="59" t="s">
        <v>25</v>
      </c>
      <c r="C128" s="60"/>
      <c r="D128" s="61">
        <f aca="true" t="shared" si="8" ref="D128:V128">+D68/D$16*1000</f>
        <v>0</v>
      </c>
      <c r="E128" s="62">
        <f t="shared" si="8"/>
        <v>0</v>
      </c>
      <c r="F128" s="62">
        <f t="shared" si="8"/>
        <v>0</v>
      </c>
      <c r="G128" s="62">
        <f t="shared" si="8"/>
        <v>0</v>
      </c>
      <c r="H128" s="62">
        <f t="shared" si="8"/>
        <v>0</v>
      </c>
      <c r="I128" s="62">
        <f t="shared" si="8"/>
        <v>0</v>
      </c>
      <c r="J128" s="62">
        <f t="shared" si="8"/>
        <v>0</v>
      </c>
      <c r="K128" s="62">
        <f t="shared" si="8"/>
        <v>0</v>
      </c>
      <c r="L128" s="62">
        <f t="shared" si="8"/>
        <v>0</v>
      </c>
      <c r="M128" s="62">
        <f t="shared" si="8"/>
        <v>0</v>
      </c>
      <c r="N128" s="62">
        <f t="shared" si="8"/>
        <v>0</v>
      </c>
      <c r="O128" s="62">
        <f t="shared" si="8"/>
        <v>0</v>
      </c>
      <c r="P128" s="62">
        <f t="shared" si="8"/>
        <v>0</v>
      </c>
      <c r="Q128" s="62">
        <f t="shared" si="8"/>
        <v>0</v>
      </c>
      <c r="R128" s="62">
        <f t="shared" si="8"/>
        <v>0</v>
      </c>
      <c r="S128" s="62">
        <f t="shared" si="8"/>
        <v>0</v>
      </c>
      <c r="T128" s="62">
        <f t="shared" si="8"/>
        <v>0</v>
      </c>
      <c r="U128" s="63">
        <f t="shared" si="8"/>
        <v>0</v>
      </c>
      <c r="V128" s="63">
        <f t="shared" si="8"/>
        <v>0</v>
      </c>
      <c r="W128" s="67"/>
      <c r="X128" s="67"/>
      <c r="Y128" s="73"/>
      <c r="Z128" s="64"/>
      <c r="AA128" s="71">
        <v>0</v>
      </c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</row>
    <row r="129" spans="1:66" ht="15">
      <c r="A129" s="4" t="s">
        <v>26</v>
      </c>
      <c r="B129" s="38" t="s">
        <v>27</v>
      </c>
      <c r="C129" s="34"/>
      <c r="D129" s="24">
        <f aca="true" t="shared" si="9" ref="D129:D175">+RANK(D17,D$17:D$63,0)</f>
        <v>3</v>
      </c>
      <c r="E129" s="25">
        <f aca="true" t="shared" si="10" ref="E129:V143">+RANK(E17,E$17:E$63,0)</f>
        <v>3</v>
      </c>
      <c r="F129" s="25">
        <f t="shared" si="10"/>
        <v>3</v>
      </c>
      <c r="G129" s="25">
        <f t="shared" si="10"/>
        <v>3</v>
      </c>
      <c r="H129" s="25">
        <f t="shared" si="10"/>
        <v>3</v>
      </c>
      <c r="I129" s="25">
        <f t="shared" si="10"/>
        <v>1</v>
      </c>
      <c r="J129" s="25">
        <f t="shared" si="10"/>
        <v>2</v>
      </c>
      <c r="K129" s="25">
        <f t="shared" si="10"/>
        <v>2</v>
      </c>
      <c r="L129" s="25">
        <f t="shared" si="10"/>
        <v>3</v>
      </c>
      <c r="M129" s="25">
        <f t="shared" si="10"/>
        <v>3</v>
      </c>
      <c r="N129" s="25">
        <f t="shared" si="10"/>
        <v>5</v>
      </c>
      <c r="O129" s="25">
        <f t="shared" si="10"/>
        <v>5</v>
      </c>
      <c r="P129" s="25">
        <f t="shared" si="10"/>
        <v>5</v>
      </c>
      <c r="Q129" s="25">
        <f t="shared" si="10"/>
        <v>6</v>
      </c>
      <c r="R129" s="25">
        <f t="shared" si="10"/>
        <v>6</v>
      </c>
      <c r="S129" s="25">
        <f t="shared" si="10"/>
        <v>7</v>
      </c>
      <c r="T129" s="25">
        <f t="shared" si="10"/>
        <v>7</v>
      </c>
      <c r="U129" s="44">
        <f t="shared" si="10"/>
        <v>7</v>
      </c>
      <c r="V129" s="44">
        <f t="shared" si="10"/>
        <v>8</v>
      </c>
      <c r="W129" s="68"/>
      <c r="X129" s="68"/>
      <c r="Y129" s="74"/>
      <c r="Z129" s="65"/>
      <c r="AA129" s="70">
        <f aca="true" t="shared" si="11" ref="AA129:AA171">+RANK(AA17,AA$17:AA$63,0)</f>
        <v>8</v>
      </c>
      <c r="AB129" s="4" t="s">
        <v>26</v>
      </c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</row>
    <row r="130" spans="1:66" ht="15">
      <c r="A130" s="4" t="s">
        <v>101</v>
      </c>
      <c r="B130" s="38" t="s">
        <v>28</v>
      </c>
      <c r="C130" s="34"/>
      <c r="D130" s="24">
        <f t="shared" si="9"/>
        <v>32</v>
      </c>
      <c r="E130" s="25">
        <f aca="true" t="shared" si="12" ref="E130:S130">+RANK(E18,E$17:E$63,0)</f>
        <v>32</v>
      </c>
      <c r="F130" s="25">
        <f t="shared" si="12"/>
        <v>32</v>
      </c>
      <c r="G130" s="25">
        <f t="shared" si="12"/>
        <v>32</v>
      </c>
      <c r="H130" s="25">
        <f t="shared" si="12"/>
        <v>31</v>
      </c>
      <c r="I130" s="25">
        <f t="shared" si="12"/>
        <v>32</v>
      </c>
      <c r="J130" s="25">
        <f t="shared" si="12"/>
        <v>31</v>
      </c>
      <c r="K130" s="25">
        <f t="shared" si="12"/>
        <v>29</v>
      </c>
      <c r="L130" s="25">
        <f t="shared" si="12"/>
        <v>29</v>
      </c>
      <c r="M130" s="25">
        <f t="shared" si="12"/>
        <v>28</v>
      </c>
      <c r="N130" s="25">
        <f t="shared" si="12"/>
        <v>27</v>
      </c>
      <c r="O130" s="25">
        <f t="shared" si="12"/>
        <v>27</v>
      </c>
      <c r="P130" s="25">
        <f t="shared" si="12"/>
        <v>27</v>
      </c>
      <c r="Q130" s="25">
        <f t="shared" si="12"/>
        <v>28</v>
      </c>
      <c r="R130" s="25">
        <f t="shared" si="12"/>
        <v>28</v>
      </c>
      <c r="S130" s="25">
        <f t="shared" si="12"/>
        <v>28</v>
      </c>
      <c r="T130" s="25">
        <f t="shared" si="10"/>
        <v>28</v>
      </c>
      <c r="U130" s="44">
        <f t="shared" si="10"/>
        <v>28</v>
      </c>
      <c r="V130" s="44">
        <f t="shared" si="10"/>
        <v>31</v>
      </c>
      <c r="W130" s="68"/>
      <c r="X130" s="68"/>
      <c r="Y130" s="74"/>
      <c r="Z130" s="65"/>
      <c r="AA130" s="70">
        <f t="shared" si="11"/>
        <v>31</v>
      </c>
      <c r="AB130" s="4" t="s">
        <v>101</v>
      </c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</row>
    <row r="131" spans="1:66" ht="15">
      <c r="A131" s="4" t="s">
        <v>102</v>
      </c>
      <c r="B131" s="38" t="s">
        <v>29</v>
      </c>
      <c r="C131" s="34"/>
      <c r="D131" s="24">
        <f t="shared" si="9"/>
        <v>31</v>
      </c>
      <c r="E131" s="25">
        <f t="shared" si="10"/>
        <v>31</v>
      </c>
      <c r="F131" s="25">
        <f t="shared" si="10"/>
        <v>30</v>
      </c>
      <c r="G131" s="25">
        <f t="shared" si="10"/>
        <v>29</v>
      </c>
      <c r="H131" s="25">
        <f t="shared" si="10"/>
        <v>29</v>
      </c>
      <c r="I131" s="25">
        <f t="shared" si="10"/>
        <v>29</v>
      </c>
      <c r="J131" s="25">
        <f t="shared" si="10"/>
        <v>29</v>
      </c>
      <c r="K131" s="25">
        <f t="shared" si="10"/>
        <v>28</v>
      </c>
      <c r="L131" s="25">
        <f t="shared" si="10"/>
        <v>28</v>
      </c>
      <c r="M131" s="25">
        <f t="shared" si="10"/>
        <v>29</v>
      </c>
      <c r="N131" s="25">
        <f t="shared" si="10"/>
        <v>29</v>
      </c>
      <c r="O131" s="25">
        <f t="shared" si="10"/>
        <v>29</v>
      </c>
      <c r="P131" s="25">
        <f t="shared" si="10"/>
        <v>29</v>
      </c>
      <c r="Q131" s="25">
        <f t="shared" si="10"/>
        <v>29</v>
      </c>
      <c r="R131" s="25">
        <f t="shared" si="10"/>
        <v>29</v>
      </c>
      <c r="S131" s="25">
        <f t="shared" si="10"/>
        <v>30</v>
      </c>
      <c r="T131" s="25">
        <f t="shared" si="10"/>
        <v>30</v>
      </c>
      <c r="U131" s="44">
        <f t="shared" si="10"/>
        <v>30</v>
      </c>
      <c r="V131" s="44">
        <f t="shared" si="10"/>
        <v>32</v>
      </c>
      <c r="W131" s="68"/>
      <c r="X131" s="68"/>
      <c r="Y131" s="74"/>
      <c r="Z131" s="65"/>
      <c r="AA131" s="70">
        <f t="shared" si="11"/>
        <v>32</v>
      </c>
      <c r="AB131" s="4" t="s">
        <v>102</v>
      </c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</row>
    <row r="132" spans="1:66" ht="15">
      <c r="A132" s="4" t="s">
        <v>103</v>
      </c>
      <c r="B132" s="38" t="s">
        <v>30</v>
      </c>
      <c r="C132" s="34"/>
      <c r="D132" s="24">
        <f t="shared" si="9"/>
        <v>28</v>
      </c>
      <c r="E132" s="25">
        <f t="shared" si="10"/>
        <v>27</v>
      </c>
      <c r="F132" s="25">
        <f t="shared" si="10"/>
        <v>24</v>
      </c>
      <c r="G132" s="25">
        <f t="shared" si="10"/>
        <v>22</v>
      </c>
      <c r="H132" s="25">
        <f t="shared" si="10"/>
        <v>23</v>
      </c>
      <c r="I132" s="25">
        <f t="shared" si="10"/>
        <v>23</v>
      </c>
      <c r="J132" s="25">
        <f t="shared" si="10"/>
        <v>19</v>
      </c>
      <c r="K132" s="25">
        <f t="shared" si="10"/>
        <v>20</v>
      </c>
      <c r="L132" s="25">
        <f t="shared" si="10"/>
        <v>20</v>
      </c>
      <c r="M132" s="25">
        <f t="shared" si="10"/>
        <v>19</v>
      </c>
      <c r="N132" s="25">
        <f t="shared" si="10"/>
        <v>17</v>
      </c>
      <c r="O132" s="25">
        <f t="shared" si="10"/>
        <v>17</v>
      </c>
      <c r="P132" s="25">
        <f t="shared" si="10"/>
        <v>16</v>
      </c>
      <c r="Q132" s="25">
        <f t="shared" si="10"/>
        <v>15</v>
      </c>
      <c r="R132" s="25">
        <f t="shared" si="10"/>
        <v>15</v>
      </c>
      <c r="S132" s="25">
        <f t="shared" si="10"/>
        <v>15</v>
      </c>
      <c r="T132" s="25">
        <f t="shared" si="10"/>
        <v>15</v>
      </c>
      <c r="U132" s="44">
        <f t="shared" si="10"/>
        <v>15</v>
      </c>
      <c r="V132" s="44">
        <f t="shared" si="10"/>
        <v>15</v>
      </c>
      <c r="W132" s="68"/>
      <c r="X132" s="68"/>
      <c r="Y132" s="74"/>
      <c r="Z132" s="65"/>
      <c r="AA132" s="70">
        <f t="shared" si="11"/>
        <v>15</v>
      </c>
      <c r="AB132" s="4" t="s">
        <v>103</v>
      </c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</row>
    <row r="133" spans="1:66" ht="15">
      <c r="A133" s="4" t="s">
        <v>104</v>
      </c>
      <c r="B133" s="38" t="s">
        <v>31</v>
      </c>
      <c r="C133" s="34"/>
      <c r="D133" s="24">
        <f t="shared" si="9"/>
        <v>29</v>
      </c>
      <c r="E133" s="25">
        <f t="shared" si="10"/>
        <v>29</v>
      </c>
      <c r="F133" s="25">
        <f t="shared" si="10"/>
        <v>29</v>
      </c>
      <c r="G133" s="25">
        <f t="shared" si="10"/>
        <v>30</v>
      </c>
      <c r="H133" s="25">
        <f t="shared" si="10"/>
        <v>30</v>
      </c>
      <c r="I133" s="25">
        <f t="shared" si="10"/>
        <v>30</v>
      </c>
      <c r="J133" s="25">
        <f t="shared" si="10"/>
        <v>30</v>
      </c>
      <c r="K133" s="25">
        <f t="shared" si="10"/>
        <v>31</v>
      </c>
      <c r="L133" s="25">
        <f t="shared" si="10"/>
        <v>30</v>
      </c>
      <c r="M133" s="25">
        <f t="shared" si="10"/>
        <v>30</v>
      </c>
      <c r="N133" s="25">
        <f t="shared" si="10"/>
        <v>30</v>
      </c>
      <c r="O133" s="25">
        <f t="shared" si="10"/>
        <v>30</v>
      </c>
      <c r="P133" s="25">
        <f t="shared" si="10"/>
        <v>30</v>
      </c>
      <c r="Q133" s="25">
        <f t="shared" si="10"/>
        <v>32</v>
      </c>
      <c r="R133" s="25">
        <f t="shared" si="10"/>
        <v>33</v>
      </c>
      <c r="S133" s="25">
        <f t="shared" si="10"/>
        <v>35</v>
      </c>
      <c r="T133" s="25">
        <f t="shared" si="10"/>
        <v>35</v>
      </c>
      <c r="U133" s="44">
        <f t="shared" si="10"/>
        <v>37</v>
      </c>
      <c r="V133" s="44">
        <f t="shared" si="10"/>
        <v>38</v>
      </c>
      <c r="W133" s="68"/>
      <c r="X133" s="68"/>
      <c r="Y133" s="74"/>
      <c r="Z133" s="65"/>
      <c r="AA133" s="70">
        <f t="shared" si="11"/>
        <v>38</v>
      </c>
      <c r="AB133" s="4" t="s">
        <v>104</v>
      </c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</row>
    <row r="134" spans="1:66" ht="15">
      <c r="A134" s="4" t="s">
        <v>105</v>
      </c>
      <c r="B134" s="38" t="s">
        <v>32</v>
      </c>
      <c r="C134" s="34"/>
      <c r="D134" s="24">
        <f t="shared" si="9"/>
        <v>27</v>
      </c>
      <c r="E134" s="25">
        <f t="shared" si="10"/>
        <v>28</v>
      </c>
      <c r="F134" s="25">
        <f t="shared" si="10"/>
        <v>28</v>
      </c>
      <c r="G134" s="25">
        <f t="shared" si="10"/>
        <v>28</v>
      </c>
      <c r="H134" s="25">
        <f t="shared" si="10"/>
        <v>28</v>
      </c>
      <c r="I134" s="25">
        <f t="shared" si="10"/>
        <v>27</v>
      </c>
      <c r="J134" s="25">
        <f t="shared" si="10"/>
        <v>28</v>
      </c>
      <c r="K134" s="25">
        <f t="shared" si="10"/>
        <v>30</v>
      </c>
      <c r="L134" s="25">
        <f t="shared" si="10"/>
        <v>31</v>
      </c>
      <c r="M134" s="25">
        <f t="shared" si="10"/>
        <v>31</v>
      </c>
      <c r="N134" s="25">
        <f t="shared" si="10"/>
        <v>31</v>
      </c>
      <c r="O134" s="25">
        <f t="shared" si="10"/>
        <v>31</v>
      </c>
      <c r="P134" s="25">
        <f t="shared" si="10"/>
        <v>31</v>
      </c>
      <c r="Q134" s="25">
        <f t="shared" si="10"/>
        <v>31</v>
      </c>
      <c r="R134" s="25">
        <f t="shared" si="10"/>
        <v>31</v>
      </c>
      <c r="S134" s="25">
        <f t="shared" si="10"/>
        <v>33</v>
      </c>
      <c r="T134" s="25">
        <f t="shared" si="10"/>
        <v>33</v>
      </c>
      <c r="U134" s="44">
        <f t="shared" si="10"/>
        <v>33</v>
      </c>
      <c r="V134" s="44">
        <f t="shared" si="10"/>
        <v>35</v>
      </c>
      <c r="W134" s="68"/>
      <c r="X134" s="68"/>
      <c r="Y134" s="74"/>
      <c r="Z134" s="65"/>
      <c r="AA134" s="70">
        <f t="shared" si="11"/>
        <v>35</v>
      </c>
      <c r="AB134" s="4" t="s">
        <v>105</v>
      </c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</row>
    <row r="135" spans="1:66" ht="15">
      <c r="A135" s="4" t="s">
        <v>106</v>
      </c>
      <c r="B135" s="38" t="s">
        <v>33</v>
      </c>
      <c r="C135" s="34"/>
      <c r="D135" s="24">
        <f t="shared" si="9"/>
        <v>12</v>
      </c>
      <c r="E135" s="25">
        <f t="shared" si="10"/>
        <v>12</v>
      </c>
      <c r="F135" s="25">
        <f t="shared" si="10"/>
        <v>14</v>
      </c>
      <c r="G135" s="25">
        <f t="shared" si="10"/>
        <v>14</v>
      </c>
      <c r="H135" s="25">
        <f t="shared" si="10"/>
        <v>13</v>
      </c>
      <c r="I135" s="25">
        <f t="shared" si="10"/>
        <v>12</v>
      </c>
      <c r="J135" s="25">
        <f t="shared" si="10"/>
        <v>13</v>
      </c>
      <c r="K135" s="25">
        <f t="shared" si="10"/>
        <v>13</v>
      </c>
      <c r="L135" s="25">
        <f t="shared" si="10"/>
        <v>13</v>
      </c>
      <c r="M135" s="25">
        <f t="shared" si="10"/>
        <v>15</v>
      </c>
      <c r="N135" s="25">
        <f t="shared" si="10"/>
        <v>16</v>
      </c>
      <c r="O135" s="25">
        <f t="shared" si="10"/>
        <v>16</v>
      </c>
      <c r="P135" s="25">
        <f t="shared" si="10"/>
        <v>17</v>
      </c>
      <c r="Q135" s="25">
        <f t="shared" si="10"/>
        <v>17</v>
      </c>
      <c r="R135" s="25">
        <f t="shared" si="10"/>
        <v>17</v>
      </c>
      <c r="S135" s="25">
        <f t="shared" si="10"/>
        <v>17</v>
      </c>
      <c r="T135" s="25">
        <f t="shared" si="10"/>
        <v>17</v>
      </c>
      <c r="U135" s="44">
        <f t="shared" si="10"/>
        <v>18</v>
      </c>
      <c r="V135" s="44">
        <f t="shared" si="10"/>
        <v>18</v>
      </c>
      <c r="W135" s="68"/>
      <c r="X135" s="68"/>
      <c r="Y135" s="74"/>
      <c r="Z135" s="65"/>
      <c r="AA135" s="70">
        <f t="shared" si="11"/>
        <v>20</v>
      </c>
      <c r="AB135" s="4" t="s">
        <v>106</v>
      </c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</row>
    <row r="136" spans="1:66" ht="15">
      <c r="A136" s="4" t="s">
        <v>107</v>
      </c>
      <c r="B136" s="38" t="s">
        <v>34</v>
      </c>
      <c r="C136" s="34"/>
      <c r="D136" s="24">
        <f t="shared" si="9"/>
        <v>13</v>
      </c>
      <c r="E136" s="25">
        <f t="shared" si="10"/>
        <v>14</v>
      </c>
      <c r="F136" s="25">
        <f t="shared" si="10"/>
        <v>15</v>
      </c>
      <c r="G136" s="25">
        <f t="shared" si="10"/>
        <v>15</v>
      </c>
      <c r="H136" s="25">
        <f t="shared" si="10"/>
        <v>14</v>
      </c>
      <c r="I136" s="25">
        <f t="shared" si="10"/>
        <v>13</v>
      </c>
      <c r="J136" s="25">
        <f t="shared" si="10"/>
        <v>15</v>
      </c>
      <c r="K136" s="25">
        <f t="shared" si="10"/>
        <v>14</v>
      </c>
      <c r="L136" s="25">
        <f t="shared" si="10"/>
        <v>14</v>
      </c>
      <c r="M136" s="25">
        <f t="shared" si="10"/>
        <v>14</v>
      </c>
      <c r="N136" s="25">
        <f t="shared" si="10"/>
        <v>14</v>
      </c>
      <c r="O136" s="25">
        <f t="shared" si="10"/>
        <v>14</v>
      </c>
      <c r="P136" s="25">
        <f t="shared" si="10"/>
        <v>12</v>
      </c>
      <c r="Q136" s="25">
        <f t="shared" si="10"/>
        <v>12</v>
      </c>
      <c r="R136" s="25">
        <f t="shared" si="10"/>
        <v>12</v>
      </c>
      <c r="S136" s="25">
        <f t="shared" si="10"/>
        <v>11</v>
      </c>
      <c r="T136" s="25">
        <f t="shared" si="10"/>
        <v>11</v>
      </c>
      <c r="U136" s="44">
        <f t="shared" si="10"/>
        <v>11</v>
      </c>
      <c r="V136" s="44">
        <f t="shared" si="10"/>
        <v>11</v>
      </c>
      <c r="W136" s="68"/>
      <c r="X136" s="68"/>
      <c r="Y136" s="74"/>
      <c r="Z136" s="65"/>
      <c r="AA136" s="70">
        <f t="shared" si="11"/>
        <v>11</v>
      </c>
      <c r="AB136" s="4" t="s">
        <v>107</v>
      </c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</row>
    <row r="137" spans="1:66" ht="15">
      <c r="A137" s="4" t="s">
        <v>108</v>
      </c>
      <c r="B137" s="38" t="s">
        <v>35</v>
      </c>
      <c r="C137" s="34"/>
      <c r="D137" s="24">
        <f t="shared" si="9"/>
        <v>25</v>
      </c>
      <c r="E137" s="25">
        <f t="shared" si="10"/>
        <v>26</v>
      </c>
      <c r="F137" s="25">
        <f t="shared" si="10"/>
        <v>25</v>
      </c>
      <c r="G137" s="25">
        <f t="shared" si="10"/>
        <v>24</v>
      </c>
      <c r="H137" s="25">
        <f t="shared" si="10"/>
        <v>25</v>
      </c>
      <c r="I137" s="25">
        <f t="shared" si="10"/>
        <v>19</v>
      </c>
      <c r="J137" s="25">
        <f t="shared" si="10"/>
        <v>23</v>
      </c>
      <c r="K137" s="25">
        <f t="shared" si="10"/>
        <v>25</v>
      </c>
      <c r="L137" s="25">
        <f t="shared" si="10"/>
        <v>25</v>
      </c>
      <c r="M137" s="25">
        <f t="shared" si="10"/>
        <v>25</v>
      </c>
      <c r="N137" s="25">
        <f t="shared" si="10"/>
        <v>23</v>
      </c>
      <c r="O137" s="25">
        <f t="shared" si="10"/>
        <v>23</v>
      </c>
      <c r="P137" s="25">
        <f t="shared" si="10"/>
        <v>21</v>
      </c>
      <c r="Q137" s="25">
        <f t="shared" si="10"/>
        <v>21</v>
      </c>
      <c r="R137" s="25">
        <f t="shared" si="10"/>
        <v>20</v>
      </c>
      <c r="S137" s="25">
        <f t="shared" si="10"/>
        <v>20</v>
      </c>
      <c r="T137" s="25">
        <f t="shared" si="10"/>
        <v>20</v>
      </c>
      <c r="U137" s="44">
        <f t="shared" si="10"/>
        <v>20</v>
      </c>
      <c r="V137" s="44">
        <f t="shared" si="10"/>
        <v>19</v>
      </c>
      <c r="W137" s="68"/>
      <c r="X137" s="68"/>
      <c r="Y137" s="74"/>
      <c r="Z137" s="65"/>
      <c r="AA137" s="70">
        <f t="shared" si="11"/>
        <v>18</v>
      </c>
      <c r="AB137" s="4" t="s">
        <v>108</v>
      </c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</row>
    <row r="138" spans="1:66" ht="15">
      <c r="A138" s="4" t="s">
        <v>109</v>
      </c>
      <c r="B138" s="38" t="s">
        <v>36</v>
      </c>
      <c r="C138" s="34"/>
      <c r="D138" s="24">
        <f t="shared" si="9"/>
        <v>23</v>
      </c>
      <c r="E138" s="25">
        <f t="shared" si="10"/>
        <v>22</v>
      </c>
      <c r="F138" s="25">
        <f t="shared" si="10"/>
        <v>21</v>
      </c>
      <c r="G138" s="25">
        <f t="shared" si="10"/>
        <v>21</v>
      </c>
      <c r="H138" s="25">
        <f t="shared" si="10"/>
        <v>21</v>
      </c>
      <c r="I138" s="25">
        <f t="shared" si="10"/>
        <v>19</v>
      </c>
      <c r="J138" s="25">
        <f t="shared" si="10"/>
        <v>22</v>
      </c>
      <c r="K138" s="25">
        <f t="shared" si="10"/>
        <v>22</v>
      </c>
      <c r="L138" s="25">
        <f t="shared" si="10"/>
        <v>24</v>
      </c>
      <c r="M138" s="25">
        <f t="shared" si="10"/>
        <v>23</v>
      </c>
      <c r="N138" s="25">
        <f t="shared" si="10"/>
        <v>22</v>
      </c>
      <c r="O138" s="25">
        <f t="shared" si="10"/>
        <v>20</v>
      </c>
      <c r="P138" s="25">
        <f t="shared" si="10"/>
        <v>20</v>
      </c>
      <c r="Q138" s="25">
        <f t="shared" si="10"/>
        <v>19</v>
      </c>
      <c r="R138" s="25">
        <f t="shared" si="10"/>
        <v>19</v>
      </c>
      <c r="S138" s="25">
        <f t="shared" si="10"/>
        <v>19</v>
      </c>
      <c r="T138" s="25">
        <f t="shared" si="10"/>
        <v>19</v>
      </c>
      <c r="U138" s="44">
        <f t="shared" si="10"/>
        <v>19</v>
      </c>
      <c r="V138" s="44">
        <f t="shared" si="10"/>
        <v>19</v>
      </c>
      <c r="W138" s="68"/>
      <c r="X138" s="68"/>
      <c r="Y138" s="74"/>
      <c r="Z138" s="65"/>
      <c r="AA138" s="70">
        <f t="shared" si="11"/>
        <v>18</v>
      </c>
      <c r="AB138" s="4" t="s">
        <v>109</v>
      </c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</row>
    <row r="139" spans="1:66" ht="15">
      <c r="A139" s="4" t="s">
        <v>110</v>
      </c>
      <c r="B139" s="38" t="s">
        <v>37</v>
      </c>
      <c r="C139" s="34"/>
      <c r="D139" s="24">
        <f t="shared" si="9"/>
        <v>16</v>
      </c>
      <c r="E139" s="25">
        <f t="shared" si="10"/>
        <v>17</v>
      </c>
      <c r="F139" s="25">
        <f t="shared" si="10"/>
        <v>17</v>
      </c>
      <c r="G139" s="25">
        <f t="shared" si="10"/>
        <v>17</v>
      </c>
      <c r="H139" s="25">
        <f t="shared" si="10"/>
        <v>15</v>
      </c>
      <c r="I139" s="25">
        <f t="shared" si="10"/>
        <v>10</v>
      </c>
      <c r="J139" s="25">
        <f t="shared" si="10"/>
        <v>10</v>
      </c>
      <c r="K139" s="25">
        <f t="shared" si="10"/>
        <v>10</v>
      </c>
      <c r="L139" s="25">
        <f t="shared" si="10"/>
        <v>10</v>
      </c>
      <c r="M139" s="25">
        <f t="shared" si="10"/>
        <v>8</v>
      </c>
      <c r="N139" s="25">
        <f t="shared" si="10"/>
        <v>8</v>
      </c>
      <c r="O139" s="25">
        <f t="shared" si="10"/>
        <v>7</v>
      </c>
      <c r="P139" s="25">
        <f t="shared" si="10"/>
        <v>6</v>
      </c>
      <c r="Q139" s="25">
        <f t="shared" si="10"/>
        <v>5</v>
      </c>
      <c r="R139" s="25">
        <f t="shared" si="10"/>
        <v>5</v>
      </c>
      <c r="S139" s="25">
        <f t="shared" si="10"/>
        <v>5</v>
      </c>
      <c r="T139" s="25">
        <f t="shared" si="10"/>
        <v>5</v>
      </c>
      <c r="U139" s="44">
        <f t="shared" si="10"/>
        <v>5</v>
      </c>
      <c r="V139" s="44">
        <f t="shared" si="10"/>
        <v>5</v>
      </c>
      <c r="W139" s="68"/>
      <c r="X139" s="68"/>
      <c r="Y139" s="74"/>
      <c r="Z139" s="65"/>
      <c r="AA139" s="70">
        <f t="shared" si="11"/>
        <v>5</v>
      </c>
      <c r="AB139" s="4" t="s">
        <v>110</v>
      </c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</row>
    <row r="140" spans="1:66" ht="15">
      <c r="A140" s="4" t="s">
        <v>111</v>
      </c>
      <c r="B140" s="38" t="s">
        <v>38</v>
      </c>
      <c r="C140" s="34"/>
      <c r="D140" s="24">
        <f t="shared" si="9"/>
        <v>14</v>
      </c>
      <c r="E140" s="25">
        <f t="shared" si="10"/>
        <v>16</v>
      </c>
      <c r="F140" s="25">
        <f t="shared" si="10"/>
        <v>16</v>
      </c>
      <c r="G140" s="25">
        <f t="shared" si="10"/>
        <v>16</v>
      </c>
      <c r="H140" s="25">
        <f t="shared" si="10"/>
        <v>17</v>
      </c>
      <c r="I140" s="25">
        <f t="shared" si="10"/>
        <v>11</v>
      </c>
      <c r="J140" s="25">
        <f t="shared" si="10"/>
        <v>11</v>
      </c>
      <c r="K140" s="25">
        <f t="shared" si="10"/>
        <v>11</v>
      </c>
      <c r="L140" s="25">
        <f t="shared" si="10"/>
        <v>11</v>
      </c>
      <c r="M140" s="25">
        <f t="shared" si="10"/>
        <v>10</v>
      </c>
      <c r="N140" s="25">
        <f t="shared" si="10"/>
        <v>9</v>
      </c>
      <c r="O140" s="25">
        <f t="shared" si="10"/>
        <v>9</v>
      </c>
      <c r="P140" s="25">
        <f t="shared" si="10"/>
        <v>8</v>
      </c>
      <c r="Q140" s="25">
        <f t="shared" si="10"/>
        <v>8</v>
      </c>
      <c r="R140" s="25">
        <f t="shared" si="10"/>
        <v>7</v>
      </c>
      <c r="S140" s="25">
        <f t="shared" si="10"/>
        <v>6</v>
      </c>
      <c r="T140" s="25">
        <f t="shared" si="10"/>
        <v>6</v>
      </c>
      <c r="U140" s="44">
        <f t="shared" si="10"/>
        <v>6</v>
      </c>
      <c r="V140" s="44">
        <f t="shared" si="10"/>
        <v>6</v>
      </c>
      <c r="W140" s="68"/>
      <c r="X140" s="68"/>
      <c r="Y140" s="74"/>
      <c r="Z140" s="65"/>
      <c r="AA140" s="70">
        <f t="shared" si="11"/>
        <v>6</v>
      </c>
      <c r="AB140" s="4" t="s">
        <v>111</v>
      </c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</row>
    <row r="141" spans="1:66" ht="15">
      <c r="A141" s="4" t="s">
        <v>112</v>
      </c>
      <c r="B141" s="38" t="s">
        <v>39</v>
      </c>
      <c r="C141" s="34"/>
      <c r="D141" s="24">
        <f t="shared" si="9"/>
        <v>1</v>
      </c>
      <c r="E141" s="25">
        <f t="shared" si="10"/>
        <v>1</v>
      </c>
      <c r="F141" s="25">
        <f t="shared" si="10"/>
        <v>1</v>
      </c>
      <c r="G141" s="25">
        <f t="shared" si="10"/>
        <v>1</v>
      </c>
      <c r="H141" s="25">
        <f t="shared" si="10"/>
        <v>1</v>
      </c>
      <c r="I141" s="25">
        <f t="shared" si="10"/>
        <v>2</v>
      </c>
      <c r="J141" s="25">
        <f t="shared" si="10"/>
        <v>1</v>
      </c>
      <c r="K141" s="25">
        <f t="shared" si="10"/>
        <v>1</v>
      </c>
      <c r="L141" s="25">
        <f t="shared" si="10"/>
        <v>1</v>
      </c>
      <c r="M141" s="25">
        <f t="shared" si="10"/>
        <v>1</v>
      </c>
      <c r="N141" s="25">
        <f t="shared" si="10"/>
        <v>1</v>
      </c>
      <c r="O141" s="25">
        <f t="shared" si="10"/>
        <v>1</v>
      </c>
      <c r="P141" s="25">
        <f t="shared" si="10"/>
        <v>1</v>
      </c>
      <c r="Q141" s="25">
        <f t="shared" si="10"/>
        <v>1</v>
      </c>
      <c r="R141" s="25">
        <f t="shared" si="10"/>
        <v>1</v>
      </c>
      <c r="S141" s="25">
        <f t="shared" si="10"/>
        <v>1</v>
      </c>
      <c r="T141" s="25">
        <f t="shared" si="10"/>
        <v>1</v>
      </c>
      <c r="U141" s="44">
        <f t="shared" si="10"/>
        <v>1</v>
      </c>
      <c r="V141" s="44">
        <f t="shared" si="10"/>
        <v>1</v>
      </c>
      <c r="W141" s="68"/>
      <c r="X141" s="68"/>
      <c r="Y141" s="74"/>
      <c r="Z141" s="65"/>
      <c r="AA141" s="70">
        <f t="shared" si="11"/>
        <v>1</v>
      </c>
      <c r="AB141" s="4" t="s">
        <v>112</v>
      </c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</row>
    <row r="142" spans="1:66" ht="15">
      <c r="A142" s="4" t="s">
        <v>113</v>
      </c>
      <c r="B142" s="38" t="s">
        <v>40</v>
      </c>
      <c r="C142" s="34"/>
      <c r="D142" s="24">
        <f t="shared" si="9"/>
        <v>15</v>
      </c>
      <c r="E142" s="25">
        <f t="shared" si="10"/>
        <v>13</v>
      </c>
      <c r="F142" s="25">
        <f t="shared" si="10"/>
        <v>11</v>
      </c>
      <c r="G142" s="25">
        <f t="shared" si="10"/>
        <v>9</v>
      </c>
      <c r="H142" s="25">
        <f t="shared" si="10"/>
        <v>7</v>
      </c>
      <c r="I142" s="25">
        <f t="shared" si="10"/>
        <v>15</v>
      </c>
      <c r="J142" s="25">
        <f t="shared" si="10"/>
        <v>7</v>
      </c>
      <c r="K142" s="25">
        <f t="shared" si="10"/>
        <v>7</v>
      </c>
      <c r="L142" s="25">
        <f t="shared" si="10"/>
        <v>7</v>
      </c>
      <c r="M142" s="25">
        <f t="shared" si="10"/>
        <v>5</v>
      </c>
      <c r="N142" s="25">
        <f t="shared" si="10"/>
        <v>3</v>
      </c>
      <c r="O142" s="25">
        <f t="shared" si="10"/>
        <v>3</v>
      </c>
      <c r="P142" s="25">
        <f t="shared" si="10"/>
        <v>3</v>
      </c>
      <c r="Q142" s="25">
        <f t="shared" si="10"/>
        <v>3</v>
      </c>
      <c r="R142" s="25">
        <f t="shared" si="10"/>
        <v>3</v>
      </c>
      <c r="S142" s="25">
        <f t="shared" si="10"/>
        <v>3</v>
      </c>
      <c r="T142" s="25">
        <f t="shared" si="10"/>
        <v>3</v>
      </c>
      <c r="U142" s="44">
        <f t="shared" si="10"/>
        <v>3</v>
      </c>
      <c r="V142" s="44">
        <f t="shared" si="10"/>
        <v>2</v>
      </c>
      <c r="W142" s="68"/>
      <c r="X142" s="68"/>
      <c r="Y142" s="74"/>
      <c r="Z142" s="65"/>
      <c r="AA142" s="70">
        <f t="shared" si="11"/>
        <v>2</v>
      </c>
      <c r="AB142" s="4" t="s">
        <v>113</v>
      </c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</row>
    <row r="143" spans="1:66" ht="15">
      <c r="A143" s="4" t="s">
        <v>114</v>
      </c>
      <c r="B143" s="38" t="s">
        <v>41</v>
      </c>
      <c r="C143" s="34"/>
      <c r="D143" s="24">
        <f t="shared" si="9"/>
        <v>7</v>
      </c>
      <c r="E143" s="25">
        <f t="shared" si="10"/>
        <v>7</v>
      </c>
      <c r="F143" s="25">
        <f t="shared" si="10"/>
        <v>7</v>
      </c>
      <c r="G143" s="25">
        <f t="shared" si="10"/>
        <v>7</v>
      </c>
      <c r="H143" s="25">
        <f t="shared" si="10"/>
        <v>8</v>
      </c>
      <c r="I143" s="25">
        <f t="shared" si="10"/>
        <v>7</v>
      </c>
      <c r="J143" s="25">
        <f t="shared" si="10"/>
        <v>9</v>
      </c>
      <c r="K143" s="25">
        <f t="shared" si="10"/>
        <v>9</v>
      </c>
      <c r="L143" s="25">
        <f t="shared" si="10"/>
        <v>9</v>
      </c>
      <c r="M143" s="25">
        <f t="shared" si="10"/>
        <v>11</v>
      </c>
      <c r="N143" s="25">
        <f t="shared" si="10"/>
        <v>12</v>
      </c>
      <c r="O143" s="25">
        <f t="shared" si="10"/>
        <v>13</v>
      </c>
      <c r="P143" s="25">
        <f t="shared" si="10"/>
        <v>14</v>
      </c>
      <c r="Q143" s="25">
        <f t="shared" si="10"/>
        <v>14</v>
      </c>
      <c r="R143" s="25">
        <f t="shared" si="10"/>
        <v>14</v>
      </c>
      <c r="S143" s="25">
        <f t="shared" si="10"/>
        <v>14</v>
      </c>
      <c r="T143" s="25">
        <f t="shared" si="10"/>
        <v>14</v>
      </c>
      <c r="U143" s="44">
        <f t="shared" si="10"/>
        <v>14</v>
      </c>
      <c r="V143" s="44">
        <f t="shared" si="10"/>
        <v>14</v>
      </c>
      <c r="W143" s="68"/>
      <c r="X143" s="68"/>
      <c r="Y143" s="74"/>
      <c r="Z143" s="65"/>
      <c r="AA143" s="70">
        <f t="shared" si="11"/>
        <v>14</v>
      </c>
      <c r="AB143" s="4" t="s">
        <v>114</v>
      </c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</row>
    <row r="144" spans="1:66" ht="15">
      <c r="A144" s="4" t="s">
        <v>115</v>
      </c>
      <c r="B144" s="38" t="s">
        <v>42</v>
      </c>
      <c r="C144" s="34"/>
      <c r="D144" s="24">
        <f t="shared" si="9"/>
        <v>35</v>
      </c>
      <c r="E144" s="25">
        <f aca="true" t="shared" si="13" ref="E144:V158">+RANK(E32,E$17:E$63,0)</f>
        <v>35</v>
      </c>
      <c r="F144" s="25">
        <f t="shared" si="13"/>
        <v>34</v>
      </c>
      <c r="G144" s="25">
        <f t="shared" si="13"/>
        <v>35</v>
      </c>
      <c r="H144" s="25">
        <f t="shared" si="13"/>
        <v>35</v>
      </c>
      <c r="I144" s="25">
        <f t="shared" si="13"/>
        <v>33</v>
      </c>
      <c r="J144" s="25">
        <f t="shared" si="13"/>
        <v>34</v>
      </c>
      <c r="K144" s="25">
        <f t="shared" si="13"/>
        <v>34</v>
      </c>
      <c r="L144" s="25">
        <f t="shared" si="13"/>
        <v>34</v>
      </c>
      <c r="M144" s="25">
        <f t="shared" si="13"/>
        <v>35</v>
      </c>
      <c r="N144" s="25">
        <f t="shared" si="13"/>
        <v>35</v>
      </c>
      <c r="O144" s="25">
        <f t="shared" si="13"/>
        <v>36</v>
      </c>
      <c r="P144" s="25">
        <f t="shared" si="13"/>
        <v>37</v>
      </c>
      <c r="Q144" s="25">
        <f t="shared" si="13"/>
        <v>38</v>
      </c>
      <c r="R144" s="25">
        <f t="shared" si="13"/>
        <v>38</v>
      </c>
      <c r="S144" s="25">
        <f t="shared" si="13"/>
        <v>38</v>
      </c>
      <c r="T144" s="25">
        <f t="shared" si="13"/>
        <v>38</v>
      </c>
      <c r="U144" s="44">
        <f t="shared" si="13"/>
        <v>38</v>
      </c>
      <c r="V144" s="44">
        <f t="shared" si="13"/>
        <v>37</v>
      </c>
      <c r="W144" s="68"/>
      <c r="X144" s="68"/>
      <c r="Y144" s="74"/>
      <c r="Z144" s="65"/>
      <c r="AA144" s="70">
        <f t="shared" si="11"/>
        <v>37</v>
      </c>
      <c r="AB144" s="4" t="s">
        <v>115</v>
      </c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</row>
    <row r="145" spans="1:66" ht="15">
      <c r="A145" s="4" t="s">
        <v>116</v>
      </c>
      <c r="B145" s="38" t="s">
        <v>43</v>
      </c>
      <c r="C145" s="34"/>
      <c r="D145" s="24">
        <f t="shared" si="9"/>
        <v>34</v>
      </c>
      <c r="E145" s="25">
        <f t="shared" si="13"/>
        <v>34</v>
      </c>
      <c r="F145" s="25">
        <f t="shared" si="13"/>
        <v>36</v>
      </c>
      <c r="G145" s="25">
        <f t="shared" si="13"/>
        <v>36</v>
      </c>
      <c r="H145" s="25">
        <f t="shared" si="13"/>
        <v>36</v>
      </c>
      <c r="I145" s="25">
        <f t="shared" si="13"/>
        <v>36</v>
      </c>
      <c r="J145" s="25">
        <f t="shared" si="13"/>
        <v>36</v>
      </c>
      <c r="K145" s="25">
        <f t="shared" si="13"/>
        <v>37</v>
      </c>
      <c r="L145" s="25">
        <f t="shared" si="13"/>
        <v>36</v>
      </c>
      <c r="M145" s="25">
        <f t="shared" si="13"/>
        <v>36</v>
      </c>
      <c r="N145" s="25">
        <f t="shared" si="13"/>
        <v>36</v>
      </c>
      <c r="O145" s="25">
        <f t="shared" si="13"/>
        <v>37</v>
      </c>
      <c r="P145" s="25">
        <f t="shared" si="13"/>
        <v>35</v>
      </c>
      <c r="Q145" s="25">
        <f t="shared" si="13"/>
        <v>37</v>
      </c>
      <c r="R145" s="25">
        <f t="shared" si="13"/>
        <v>37</v>
      </c>
      <c r="S145" s="25">
        <f t="shared" si="13"/>
        <v>36</v>
      </c>
      <c r="T145" s="25">
        <f t="shared" si="13"/>
        <v>36</v>
      </c>
      <c r="U145" s="44">
        <f t="shared" si="13"/>
        <v>35</v>
      </c>
      <c r="V145" s="44">
        <f t="shared" si="13"/>
        <v>34</v>
      </c>
      <c r="W145" s="68"/>
      <c r="X145" s="68"/>
      <c r="Y145" s="74"/>
      <c r="Z145" s="65"/>
      <c r="AA145" s="70">
        <f t="shared" si="11"/>
        <v>34</v>
      </c>
      <c r="AB145" s="4" t="s">
        <v>116</v>
      </c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</row>
    <row r="146" spans="1:66" ht="15">
      <c r="A146" s="4" t="s">
        <v>117</v>
      </c>
      <c r="B146" s="38" t="s">
        <v>44</v>
      </c>
      <c r="C146" s="34"/>
      <c r="D146" s="24">
        <f t="shared" si="9"/>
        <v>43</v>
      </c>
      <c r="E146" s="25">
        <f t="shared" si="13"/>
        <v>44</v>
      </c>
      <c r="F146" s="25">
        <f t="shared" si="13"/>
        <v>44</v>
      </c>
      <c r="G146" s="25">
        <f t="shared" si="13"/>
        <v>43</v>
      </c>
      <c r="H146" s="25">
        <f t="shared" si="13"/>
        <v>44</v>
      </c>
      <c r="I146" s="25">
        <f t="shared" si="13"/>
        <v>45</v>
      </c>
      <c r="J146" s="25">
        <f t="shared" si="13"/>
        <v>46</v>
      </c>
      <c r="K146" s="25">
        <f t="shared" si="13"/>
        <v>46</v>
      </c>
      <c r="L146" s="25">
        <f t="shared" si="13"/>
        <v>46</v>
      </c>
      <c r="M146" s="25">
        <f t="shared" si="13"/>
        <v>46</v>
      </c>
      <c r="N146" s="25">
        <f t="shared" si="13"/>
        <v>46</v>
      </c>
      <c r="O146" s="25">
        <f t="shared" si="13"/>
        <v>45</v>
      </c>
      <c r="P146" s="25">
        <f t="shared" si="13"/>
        <v>45</v>
      </c>
      <c r="Q146" s="25">
        <f t="shared" si="13"/>
        <v>45</v>
      </c>
      <c r="R146" s="25">
        <f t="shared" si="13"/>
        <v>45</v>
      </c>
      <c r="S146" s="25">
        <f t="shared" si="13"/>
        <v>44</v>
      </c>
      <c r="T146" s="25">
        <f t="shared" si="13"/>
        <v>43</v>
      </c>
      <c r="U146" s="44">
        <f t="shared" si="13"/>
        <v>43</v>
      </c>
      <c r="V146" s="44">
        <f t="shared" si="13"/>
        <v>43</v>
      </c>
      <c r="W146" s="68"/>
      <c r="X146" s="68"/>
      <c r="Y146" s="74"/>
      <c r="Z146" s="65"/>
      <c r="AA146" s="70">
        <f t="shared" si="11"/>
        <v>43</v>
      </c>
      <c r="AB146" s="4" t="s">
        <v>117</v>
      </c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</row>
    <row r="147" spans="1:66" ht="15">
      <c r="A147" s="4" t="s">
        <v>118</v>
      </c>
      <c r="B147" s="38" t="s">
        <v>45</v>
      </c>
      <c r="C147" s="34"/>
      <c r="D147" s="24">
        <f t="shared" si="9"/>
        <v>44</v>
      </c>
      <c r="E147" s="25">
        <f t="shared" si="13"/>
        <v>43</v>
      </c>
      <c r="F147" s="25">
        <f t="shared" si="13"/>
        <v>43</v>
      </c>
      <c r="G147" s="25">
        <f t="shared" si="13"/>
        <v>43</v>
      </c>
      <c r="H147" s="25">
        <f t="shared" si="13"/>
        <v>43</v>
      </c>
      <c r="I147" s="25">
        <f t="shared" si="13"/>
        <v>40</v>
      </c>
      <c r="J147" s="25">
        <f t="shared" si="13"/>
        <v>44</v>
      </c>
      <c r="K147" s="25">
        <f t="shared" si="13"/>
        <v>43</v>
      </c>
      <c r="L147" s="25">
        <f t="shared" si="13"/>
        <v>44</v>
      </c>
      <c r="M147" s="25">
        <f t="shared" si="13"/>
        <v>45</v>
      </c>
      <c r="N147" s="25">
        <f t="shared" si="13"/>
        <v>45</v>
      </c>
      <c r="O147" s="25">
        <f t="shared" si="13"/>
        <v>44</v>
      </c>
      <c r="P147" s="25">
        <f t="shared" si="13"/>
        <v>44</v>
      </c>
      <c r="Q147" s="25">
        <f t="shared" si="13"/>
        <v>44</v>
      </c>
      <c r="R147" s="25">
        <f t="shared" si="13"/>
        <v>42</v>
      </c>
      <c r="S147" s="25">
        <f t="shared" si="13"/>
        <v>42</v>
      </c>
      <c r="T147" s="25">
        <f t="shared" si="13"/>
        <v>41</v>
      </c>
      <c r="U147" s="44">
        <f t="shared" si="13"/>
        <v>41</v>
      </c>
      <c r="V147" s="44">
        <f t="shared" si="13"/>
        <v>41</v>
      </c>
      <c r="W147" s="68"/>
      <c r="X147" s="68"/>
      <c r="Y147" s="74"/>
      <c r="Z147" s="65"/>
      <c r="AA147" s="70">
        <f t="shared" si="11"/>
        <v>41</v>
      </c>
      <c r="AB147" s="4" t="s">
        <v>118</v>
      </c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</row>
    <row r="148" spans="1:66" ht="15">
      <c r="A148" s="4" t="s">
        <v>119</v>
      </c>
      <c r="B148" s="38" t="s">
        <v>46</v>
      </c>
      <c r="C148" s="34"/>
      <c r="D148" s="24">
        <f t="shared" si="9"/>
        <v>8</v>
      </c>
      <c r="E148" s="25">
        <f t="shared" si="13"/>
        <v>9</v>
      </c>
      <c r="F148" s="25">
        <f t="shared" si="13"/>
        <v>9</v>
      </c>
      <c r="G148" s="25">
        <f t="shared" si="13"/>
        <v>11</v>
      </c>
      <c r="H148" s="25">
        <f t="shared" si="13"/>
        <v>12</v>
      </c>
      <c r="I148" s="25">
        <f t="shared" si="13"/>
        <v>9</v>
      </c>
      <c r="J148" s="25">
        <f t="shared" si="13"/>
        <v>14</v>
      </c>
      <c r="K148" s="25">
        <f t="shared" si="13"/>
        <v>16</v>
      </c>
      <c r="L148" s="25">
        <f t="shared" si="13"/>
        <v>16</v>
      </c>
      <c r="M148" s="25">
        <f t="shared" si="13"/>
        <v>16</v>
      </c>
      <c r="N148" s="25">
        <f t="shared" si="13"/>
        <v>15</v>
      </c>
      <c r="O148" s="25">
        <f t="shared" si="13"/>
        <v>15</v>
      </c>
      <c r="P148" s="25">
        <f t="shared" si="13"/>
        <v>15</v>
      </c>
      <c r="Q148" s="25">
        <f t="shared" si="13"/>
        <v>16</v>
      </c>
      <c r="R148" s="25">
        <f t="shared" si="13"/>
        <v>16</v>
      </c>
      <c r="S148" s="25">
        <f t="shared" si="13"/>
        <v>16</v>
      </c>
      <c r="T148" s="25">
        <f t="shared" si="13"/>
        <v>16</v>
      </c>
      <c r="U148" s="44">
        <f t="shared" si="13"/>
        <v>16</v>
      </c>
      <c r="V148" s="44">
        <f t="shared" si="13"/>
        <v>16</v>
      </c>
      <c r="W148" s="68"/>
      <c r="X148" s="68"/>
      <c r="Y148" s="74"/>
      <c r="Z148" s="65"/>
      <c r="AA148" s="70">
        <f t="shared" si="11"/>
        <v>16</v>
      </c>
      <c r="AB148" s="4" t="s">
        <v>119</v>
      </c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</row>
    <row r="149" spans="1:66" ht="15">
      <c r="A149" s="4" t="s">
        <v>120</v>
      </c>
      <c r="B149" s="38" t="s">
        <v>47</v>
      </c>
      <c r="C149" s="34"/>
      <c r="D149" s="24">
        <f t="shared" si="9"/>
        <v>21</v>
      </c>
      <c r="E149" s="25">
        <f t="shared" si="13"/>
        <v>21</v>
      </c>
      <c r="F149" s="25">
        <f t="shared" si="13"/>
        <v>22</v>
      </c>
      <c r="G149" s="25">
        <f t="shared" si="13"/>
        <v>23</v>
      </c>
      <c r="H149" s="25">
        <f t="shared" si="13"/>
        <v>24</v>
      </c>
      <c r="I149" s="25">
        <f t="shared" si="13"/>
        <v>22</v>
      </c>
      <c r="J149" s="25">
        <f t="shared" si="13"/>
        <v>24</v>
      </c>
      <c r="K149" s="25">
        <f t="shared" si="13"/>
        <v>24</v>
      </c>
      <c r="L149" s="25">
        <f t="shared" si="13"/>
        <v>22</v>
      </c>
      <c r="M149" s="25">
        <f t="shared" si="13"/>
        <v>20</v>
      </c>
      <c r="N149" s="25">
        <f t="shared" si="13"/>
        <v>18</v>
      </c>
      <c r="O149" s="25">
        <f t="shared" si="13"/>
        <v>18</v>
      </c>
      <c r="P149" s="25">
        <f t="shared" si="13"/>
        <v>18</v>
      </c>
      <c r="Q149" s="25">
        <f t="shared" si="13"/>
        <v>18</v>
      </c>
      <c r="R149" s="25">
        <f t="shared" si="13"/>
        <v>18</v>
      </c>
      <c r="S149" s="25">
        <f t="shared" si="13"/>
        <v>18</v>
      </c>
      <c r="T149" s="25">
        <f t="shared" si="13"/>
        <v>18</v>
      </c>
      <c r="U149" s="44">
        <f t="shared" si="13"/>
        <v>17</v>
      </c>
      <c r="V149" s="44">
        <f t="shared" si="13"/>
        <v>17</v>
      </c>
      <c r="W149" s="68"/>
      <c r="X149" s="68"/>
      <c r="Y149" s="74"/>
      <c r="Z149" s="65"/>
      <c r="AA149" s="70">
        <f t="shared" si="11"/>
        <v>17</v>
      </c>
      <c r="AB149" s="4" t="s">
        <v>120</v>
      </c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</row>
    <row r="150" spans="1:66" ht="15">
      <c r="A150" s="4" t="s">
        <v>121</v>
      </c>
      <c r="B150" s="38" t="s">
        <v>48</v>
      </c>
      <c r="C150" s="34"/>
      <c r="D150" s="24">
        <f t="shared" si="9"/>
        <v>9</v>
      </c>
      <c r="E150" s="25">
        <f t="shared" si="13"/>
        <v>8</v>
      </c>
      <c r="F150" s="25">
        <f t="shared" si="13"/>
        <v>8</v>
      </c>
      <c r="G150" s="25">
        <f t="shared" si="13"/>
        <v>8</v>
      </c>
      <c r="H150" s="25">
        <f t="shared" si="13"/>
        <v>9</v>
      </c>
      <c r="I150" s="25">
        <f t="shared" si="13"/>
        <v>8</v>
      </c>
      <c r="J150" s="25">
        <f t="shared" si="13"/>
        <v>8</v>
      </c>
      <c r="K150" s="25">
        <f t="shared" si="13"/>
        <v>8</v>
      </c>
      <c r="L150" s="25">
        <f t="shared" si="13"/>
        <v>8</v>
      </c>
      <c r="M150" s="25">
        <f t="shared" si="13"/>
        <v>9</v>
      </c>
      <c r="N150" s="25">
        <f t="shared" si="13"/>
        <v>10</v>
      </c>
      <c r="O150" s="25">
        <f t="shared" si="13"/>
        <v>10</v>
      </c>
      <c r="P150" s="25">
        <f t="shared" si="13"/>
        <v>10</v>
      </c>
      <c r="Q150" s="25">
        <f t="shared" si="13"/>
        <v>10</v>
      </c>
      <c r="R150" s="25">
        <f t="shared" si="13"/>
        <v>10</v>
      </c>
      <c r="S150" s="25">
        <f t="shared" si="13"/>
        <v>10</v>
      </c>
      <c r="T150" s="25">
        <f t="shared" si="13"/>
        <v>10</v>
      </c>
      <c r="U150" s="44">
        <f t="shared" si="13"/>
        <v>10</v>
      </c>
      <c r="V150" s="44">
        <f t="shared" si="13"/>
        <v>10</v>
      </c>
      <c r="W150" s="68"/>
      <c r="X150" s="68"/>
      <c r="Y150" s="74"/>
      <c r="Z150" s="65"/>
      <c r="AA150" s="70">
        <f t="shared" si="11"/>
        <v>10</v>
      </c>
      <c r="AB150" s="4" t="s">
        <v>121</v>
      </c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</row>
    <row r="151" spans="1:66" ht="15">
      <c r="A151" s="4" t="s">
        <v>122</v>
      </c>
      <c r="B151" s="38" t="s">
        <v>49</v>
      </c>
      <c r="C151" s="34"/>
      <c r="D151" s="24">
        <f t="shared" si="9"/>
        <v>6</v>
      </c>
      <c r="E151" s="25">
        <f t="shared" si="13"/>
        <v>5</v>
      </c>
      <c r="F151" s="25">
        <f t="shared" si="13"/>
        <v>5</v>
      </c>
      <c r="G151" s="25">
        <f t="shared" si="13"/>
        <v>5</v>
      </c>
      <c r="H151" s="25">
        <f t="shared" si="13"/>
        <v>5</v>
      </c>
      <c r="I151" s="25">
        <f t="shared" si="13"/>
        <v>3</v>
      </c>
      <c r="J151" s="25">
        <f t="shared" si="13"/>
        <v>5</v>
      </c>
      <c r="K151" s="25">
        <f t="shared" si="13"/>
        <v>5</v>
      </c>
      <c r="L151" s="25">
        <f t="shared" si="13"/>
        <v>4</v>
      </c>
      <c r="M151" s="25">
        <f t="shared" si="13"/>
        <v>4</v>
      </c>
      <c r="N151" s="25">
        <f t="shared" si="13"/>
        <v>4</v>
      </c>
      <c r="O151" s="25">
        <f t="shared" si="13"/>
        <v>4</v>
      </c>
      <c r="P151" s="25">
        <f t="shared" si="13"/>
        <v>4</v>
      </c>
      <c r="Q151" s="25">
        <f t="shared" si="13"/>
        <v>4</v>
      </c>
      <c r="R151" s="25">
        <f t="shared" si="13"/>
        <v>4</v>
      </c>
      <c r="S151" s="25">
        <f t="shared" si="13"/>
        <v>4</v>
      </c>
      <c r="T151" s="25">
        <f t="shared" si="13"/>
        <v>4</v>
      </c>
      <c r="U151" s="44">
        <f t="shared" si="13"/>
        <v>4</v>
      </c>
      <c r="V151" s="44">
        <f t="shared" si="13"/>
        <v>4</v>
      </c>
      <c r="W151" s="68"/>
      <c r="X151" s="68"/>
      <c r="Y151" s="74"/>
      <c r="Z151" s="65"/>
      <c r="AA151" s="70">
        <f t="shared" si="11"/>
        <v>4</v>
      </c>
      <c r="AB151" s="4" t="s">
        <v>122</v>
      </c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</row>
    <row r="152" spans="1:66" ht="15">
      <c r="A152" s="4" t="s">
        <v>123</v>
      </c>
      <c r="B152" s="38" t="s">
        <v>50</v>
      </c>
      <c r="C152" s="34"/>
      <c r="D152" s="24">
        <f t="shared" si="9"/>
        <v>22</v>
      </c>
      <c r="E152" s="25">
        <f t="shared" si="13"/>
        <v>23</v>
      </c>
      <c r="F152" s="25">
        <f t="shared" si="13"/>
        <v>23</v>
      </c>
      <c r="G152" s="25">
        <f t="shared" si="13"/>
        <v>26</v>
      </c>
      <c r="H152" s="25">
        <f t="shared" si="13"/>
        <v>26</v>
      </c>
      <c r="I152" s="25">
        <f t="shared" si="13"/>
        <v>24</v>
      </c>
      <c r="J152" s="25">
        <f t="shared" si="13"/>
        <v>27</v>
      </c>
      <c r="K152" s="25">
        <f t="shared" si="13"/>
        <v>27</v>
      </c>
      <c r="L152" s="25">
        <f t="shared" si="13"/>
        <v>27</v>
      </c>
      <c r="M152" s="25">
        <f t="shared" si="13"/>
        <v>26</v>
      </c>
      <c r="N152" s="25">
        <f t="shared" si="13"/>
        <v>25</v>
      </c>
      <c r="O152" s="25">
        <f t="shared" si="13"/>
        <v>24</v>
      </c>
      <c r="P152" s="25">
        <f t="shared" si="13"/>
        <v>24</v>
      </c>
      <c r="Q152" s="25">
        <f t="shared" si="13"/>
        <v>24</v>
      </c>
      <c r="R152" s="25">
        <f t="shared" si="13"/>
        <v>24</v>
      </c>
      <c r="S152" s="25">
        <f t="shared" si="13"/>
        <v>23</v>
      </c>
      <c r="T152" s="25">
        <f t="shared" si="13"/>
        <v>23</v>
      </c>
      <c r="U152" s="44">
        <f t="shared" si="13"/>
        <v>22</v>
      </c>
      <c r="V152" s="44">
        <f t="shared" si="13"/>
        <v>22</v>
      </c>
      <c r="W152" s="68"/>
      <c r="X152" s="68"/>
      <c r="Y152" s="74"/>
      <c r="Z152" s="65"/>
      <c r="AA152" s="70">
        <f t="shared" si="11"/>
        <v>22</v>
      </c>
      <c r="AB152" s="4" t="s">
        <v>123</v>
      </c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</row>
    <row r="153" spans="1:66" ht="15">
      <c r="A153" s="4" t="s">
        <v>124</v>
      </c>
      <c r="B153" s="38" t="s">
        <v>51</v>
      </c>
      <c r="C153" s="34"/>
      <c r="D153" s="24">
        <f t="shared" si="9"/>
        <v>41</v>
      </c>
      <c r="E153" s="25">
        <f t="shared" si="13"/>
        <v>42</v>
      </c>
      <c r="F153" s="25">
        <f t="shared" si="13"/>
        <v>41</v>
      </c>
      <c r="G153" s="25">
        <f t="shared" si="13"/>
        <v>41</v>
      </c>
      <c r="H153" s="25">
        <f t="shared" si="13"/>
        <v>41</v>
      </c>
      <c r="I153" s="25">
        <f t="shared" si="13"/>
        <v>38</v>
      </c>
      <c r="J153" s="25">
        <f t="shared" si="13"/>
        <v>43</v>
      </c>
      <c r="K153" s="25">
        <f t="shared" si="13"/>
        <v>42</v>
      </c>
      <c r="L153" s="25">
        <f t="shared" si="13"/>
        <v>43</v>
      </c>
      <c r="M153" s="25">
        <f t="shared" si="13"/>
        <v>40</v>
      </c>
      <c r="N153" s="25">
        <f t="shared" si="13"/>
        <v>40</v>
      </c>
      <c r="O153" s="25">
        <f t="shared" si="13"/>
        <v>39</v>
      </c>
      <c r="P153" s="25">
        <f t="shared" si="13"/>
        <v>39</v>
      </c>
      <c r="Q153" s="25">
        <f t="shared" si="13"/>
        <v>36</v>
      </c>
      <c r="R153" s="25">
        <f t="shared" si="13"/>
        <v>34</v>
      </c>
      <c r="S153" s="25">
        <f t="shared" si="13"/>
        <v>31</v>
      </c>
      <c r="T153" s="25">
        <f t="shared" si="13"/>
        <v>31</v>
      </c>
      <c r="U153" s="44">
        <f t="shared" si="13"/>
        <v>31</v>
      </c>
      <c r="V153" s="44">
        <f t="shared" si="13"/>
        <v>28</v>
      </c>
      <c r="W153" s="68"/>
      <c r="X153" s="68"/>
      <c r="Y153" s="74"/>
      <c r="Z153" s="65"/>
      <c r="AA153" s="70">
        <f t="shared" si="11"/>
        <v>26</v>
      </c>
      <c r="AB153" s="4" t="s">
        <v>124</v>
      </c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</row>
    <row r="154" spans="1:66" ht="15">
      <c r="A154" s="4" t="s">
        <v>125</v>
      </c>
      <c r="B154" s="38" t="s">
        <v>52</v>
      </c>
      <c r="C154" s="34"/>
      <c r="D154" s="24">
        <f t="shared" si="9"/>
        <v>17</v>
      </c>
      <c r="E154" s="25">
        <f t="shared" si="13"/>
        <v>15</v>
      </c>
      <c r="F154" s="25">
        <f t="shared" si="13"/>
        <v>13</v>
      </c>
      <c r="G154" s="25">
        <f t="shared" si="13"/>
        <v>12</v>
      </c>
      <c r="H154" s="25">
        <f t="shared" si="13"/>
        <v>11</v>
      </c>
      <c r="I154" s="25">
        <f t="shared" si="13"/>
        <v>16</v>
      </c>
      <c r="J154" s="25">
        <f t="shared" si="13"/>
        <v>16</v>
      </c>
      <c r="K154" s="25">
        <f t="shared" si="13"/>
        <v>17</v>
      </c>
      <c r="L154" s="25">
        <f t="shared" si="13"/>
        <v>15</v>
      </c>
      <c r="M154" s="25">
        <f t="shared" si="13"/>
        <v>13</v>
      </c>
      <c r="N154" s="25">
        <f t="shared" si="13"/>
        <v>13</v>
      </c>
      <c r="O154" s="25">
        <f t="shared" si="13"/>
        <v>12</v>
      </c>
      <c r="P154" s="25">
        <f t="shared" si="13"/>
        <v>13</v>
      </c>
      <c r="Q154" s="25">
        <f t="shared" si="13"/>
        <v>13</v>
      </c>
      <c r="R154" s="25">
        <f t="shared" si="13"/>
        <v>13</v>
      </c>
      <c r="S154" s="25">
        <f t="shared" si="13"/>
        <v>13</v>
      </c>
      <c r="T154" s="25">
        <f t="shared" si="13"/>
        <v>13</v>
      </c>
      <c r="U154" s="44">
        <f t="shared" si="13"/>
        <v>13</v>
      </c>
      <c r="V154" s="44">
        <f t="shared" si="13"/>
        <v>13</v>
      </c>
      <c r="W154" s="68"/>
      <c r="X154" s="68"/>
      <c r="Y154" s="74"/>
      <c r="Z154" s="65"/>
      <c r="AA154" s="70">
        <f t="shared" si="11"/>
        <v>13</v>
      </c>
      <c r="AB154" s="4" t="s">
        <v>125</v>
      </c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</row>
    <row r="155" spans="1:66" ht="15">
      <c r="A155" s="4" t="s">
        <v>126</v>
      </c>
      <c r="B155" s="38" t="s">
        <v>53</v>
      </c>
      <c r="C155" s="34"/>
      <c r="D155" s="24">
        <f t="shared" si="9"/>
        <v>2</v>
      </c>
      <c r="E155" s="25">
        <f t="shared" si="13"/>
        <v>2</v>
      </c>
      <c r="F155" s="25">
        <f t="shared" si="13"/>
        <v>2</v>
      </c>
      <c r="G155" s="25">
        <f t="shared" si="13"/>
        <v>2</v>
      </c>
      <c r="H155" s="25">
        <f t="shared" si="13"/>
        <v>2</v>
      </c>
      <c r="I155" s="25">
        <f t="shared" si="13"/>
        <v>5</v>
      </c>
      <c r="J155" s="25">
        <f t="shared" si="13"/>
        <v>3</v>
      </c>
      <c r="K155" s="25">
        <f t="shared" si="13"/>
        <v>3</v>
      </c>
      <c r="L155" s="25">
        <f t="shared" si="13"/>
        <v>2</v>
      </c>
      <c r="M155" s="25">
        <f t="shared" si="13"/>
        <v>2</v>
      </c>
      <c r="N155" s="25">
        <f t="shared" si="13"/>
        <v>2</v>
      </c>
      <c r="O155" s="25">
        <f t="shared" si="13"/>
        <v>2</v>
      </c>
      <c r="P155" s="25">
        <f t="shared" si="13"/>
        <v>2</v>
      </c>
      <c r="Q155" s="25">
        <f t="shared" si="13"/>
        <v>2</v>
      </c>
      <c r="R155" s="25">
        <f t="shared" si="13"/>
        <v>2</v>
      </c>
      <c r="S155" s="25">
        <f t="shared" si="13"/>
        <v>2</v>
      </c>
      <c r="T155" s="25">
        <f t="shared" si="13"/>
        <v>2</v>
      </c>
      <c r="U155" s="44">
        <f t="shared" si="13"/>
        <v>2</v>
      </c>
      <c r="V155" s="44">
        <f t="shared" si="13"/>
        <v>3</v>
      </c>
      <c r="W155" s="68"/>
      <c r="X155" s="68"/>
      <c r="Y155" s="74"/>
      <c r="Z155" s="65"/>
      <c r="AA155" s="70">
        <f t="shared" si="11"/>
        <v>3</v>
      </c>
      <c r="AB155" s="4" t="s">
        <v>126</v>
      </c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</row>
    <row r="156" spans="1:66" ht="15">
      <c r="A156" s="4" t="s">
        <v>127</v>
      </c>
      <c r="B156" s="38" t="s">
        <v>54</v>
      </c>
      <c r="C156" s="34"/>
      <c r="D156" s="24">
        <f t="shared" si="9"/>
        <v>4</v>
      </c>
      <c r="E156" s="25">
        <f t="shared" si="13"/>
        <v>4</v>
      </c>
      <c r="F156" s="25">
        <f t="shared" si="13"/>
        <v>4</v>
      </c>
      <c r="G156" s="25">
        <f t="shared" si="13"/>
        <v>4</v>
      </c>
      <c r="H156" s="25">
        <f t="shared" si="13"/>
        <v>4</v>
      </c>
      <c r="I156" s="25">
        <f t="shared" si="13"/>
        <v>4</v>
      </c>
      <c r="J156" s="25">
        <f t="shared" si="13"/>
        <v>6</v>
      </c>
      <c r="K156" s="25">
        <f t="shared" si="13"/>
        <v>6</v>
      </c>
      <c r="L156" s="25">
        <f t="shared" si="13"/>
        <v>6</v>
      </c>
      <c r="M156" s="25">
        <f t="shared" si="13"/>
        <v>6</v>
      </c>
      <c r="N156" s="25">
        <f t="shared" si="13"/>
        <v>6</v>
      </c>
      <c r="O156" s="25">
        <f t="shared" si="13"/>
        <v>6</v>
      </c>
      <c r="P156" s="25">
        <f t="shared" si="13"/>
        <v>7</v>
      </c>
      <c r="Q156" s="25">
        <f t="shared" si="13"/>
        <v>7</v>
      </c>
      <c r="R156" s="25">
        <f t="shared" si="13"/>
        <v>8</v>
      </c>
      <c r="S156" s="25">
        <f t="shared" si="13"/>
        <v>8</v>
      </c>
      <c r="T156" s="25">
        <f t="shared" si="13"/>
        <v>8</v>
      </c>
      <c r="U156" s="44">
        <f t="shared" si="13"/>
        <v>8</v>
      </c>
      <c r="V156" s="44">
        <f t="shared" si="13"/>
        <v>7</v>
      </c>
      <c r="W156" s="68"/>
      <c r="X156" s="68"/>
      <c r="Y156" s="74"/>
      <c r="Z156" s="65"/>
      <c r="AA156" s="70">
        <f t="shared" si="11"/>
        <v>7</v>
      </c>
      <c r="AB156" s="4" t="s">
        <v>127</v>
      </c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</row>
    <row r="157" spans="1:66" ht="15">
      <c r="A157" s="4" t="s">
        <v>128</v>
      </c>
      <c r="B157" s="38" t="s">
        <v>55</v>
      </c>
      <c r="C157" s="34"/>
      <c r="D157" s="24">
        <f t="shared" si="9"/>
        <v>46</v>
      </c>
      <c r="E157" s="25">
        <f t="shared" si="13"/>
        <v>45</v>
      </c>
      <c r="F157" s="25">
        <f t="shared" si="13"/>
        <v>45</v>
      </c>
      <c r="G157" s="25">
        <f t="shared" si="13"/>
        <v>45</v>
      </c>
      <c r="H157" s="25">
        <f t="shared" si="13"/>
        <v>45</v>
      </c>
      <c r="I157" s="25">
        <f t="shared" si="13"/>
        <v>43</v>
      </c>
      <c r="J157" s="25">
        <f t="shared" si="13"/>
        <v>45</v>
      </c>
      <c r="K157" s="25">
        <f t="shared" si="13"/>
        <v>45</v>
      </c>
      <c r="L157" s="25">
        <f t="shared" si="13"/>
        <v>45</v>
      </c>
      <c r="M157" s="25">
        <f t="shared" si="13"/>
        <v>41</v>
      </c>
      <c r="N157" s="25">
        <f t="shared" si="13"/>
        <v>38</v>
      </c>
      <c r="O157" s="25">
        <f t="shared" si="13"/>
        <v>34</v>
      </c>
      <c r="P157" s="25">
        <f t="shared" si="13"/>
        <v>33</v>
      </c>
      <c r="Q157" s="25">
        <f t="shared" si="13"/>
        <v>30</v>
      </c>
      <c r="R157" s="25">
        <f t="shared" si="13"/>
        <v>30</v>
      </c>
      <c r="S157" s="25">
        <f t="shared" si="13"/>
        <v>29</v>
      </c>
      <c r="T157" s="25">
        <f t="shared" si="13"/>
        <v>29</v>
      </c>
      <c r="U157" s="44">
        <f t="shared" si="13"/>
        <v>29</v>
      </c>
      <c r="V157" s="44">
        <f t="shared" si="13"/>
        <v>29</v>
      </c>
      <c r="W157" s="68"/>
      <c r="X157" s="68"/>
      <c r="Y157" s="74"/>
      <c r="Z157" s="65"/>
      <c r="AA157" s="70">
        <f t="shared" si="11"/>
        <v>30</v>
      </c>
      <c r="AB157" s="4" t="s">
        <v>128</v>
      </c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</row>
    <row r="158" spans="1:66" ht="15">
      <c r="A158" s="4" t="s">
        <v>129</v>
      </c>
      <c r="B158" s="38" t="s">
        <v>56</v>
      </c>
      <c r="C158" s="34"/>
      <c r="D158" s="24">
        <f t="shared" si="9"/>
        <v>33</v>
      </c>
      <c r="E158" s="25">
        <f t="shared" si="13"/>
        <v>33</v>
      </c>
      <c r="F158" s="25">
        <f t="shared" si="13"/>
        <v>33</v>
      </c>
      <c r="G158" s="25">
        <f t="shared" si="13"/>
        <v>33</v>
      </c>
      <c r="H158" s="25">
        <f aca="true" t="shared" si="14" ref="E158:V172">+RANK(H46,H$17:H$63,0)</f>
        <v>33</v>
      </c>
      <c r="I158" s="25">
        <f t="shared" si="14"/>
        <v>34</v>
      </c>
      <c r="J158" s="25">
        <f t="shared" si="14"/>
        <v>35</v>
      </c>
      <c r="K158" s="25">
        <f t="shared" si="14"/>
        <v>35</v>
      </c>
      <c r="L158" s="25">
        <f t="shared" si="14"/>
        <v>35</v>
      </c>
      <c r="M158" s="25">
        <f t="shared" si="14"/>
        <v>34</v>
      </c>
      <c r="N158" s="25">
        <f t="shared" si="14"/>
        <v>34</v>
      </c>
      <c r="O158" s="25">
        <f t="shared" si="14"/>
        <v>35</v>
      </c>
      <c r="P158" s="25">
        <f t="shared" si="14"/>
        <v>38</v>
      </c>
      <c r="Q158" s="25">
        <f t="shared" si="14"/>
        <v>39</v>
      </c>
      <c r="R158" s="25">
        <f t="shared" si="14"/>
        <v>39</v>
      </c>
      <c r="S158" s="25">
        <f t="shared" si="14"/>
        <v>39</v>
      </c>
      <c r="T158" s="25">
        <f t="shared" si="14"/>
        <v>39</v>
      </c>
      <c r="U158" s="44">
        <f t="shared" si="14"/>
        <v>39</v>
      </c>
      <c r="V158" s="44">
        <f t="shared" si="14"/>
        <v>39</v>
      </c>
      <c r="W158" s="68"/>
      <c r="X158" s="68"/>
      <c r="Y158" s="74"/>
      <c r="Z158" s="65"/>
      <c r="AA158" s="70">
        <f t="shared" si="11"/>
        <v>40</v>
      </c>
      <c r="AB158" s="4" t="s">
        <v>129</v>
      </c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</row>
    <row r="159" spans="1:66" ht="15">
      <c r="A159" s="4" t="s">
        <v>130</v>
      </c>
      <c r="B159" s="38" t="s">
        <v>57</v>
      </c>
      <c r="C159" s="34"/>
      <c r="D159" s="24">
        <f t="shared" si="9"/>
        <v>47</v>
      </c>
      <c r="E159" s="25">
        <f t="shared" si="14"/>
        <v>47</v>
      </c>
      <c r="F159" s="25">
        <f t="shared" si="14"/>
        <v>47</v>
      </c>
      <c r="G159" s="25">
        <f t="shared" si="14"/>
        <v>47</v>
      </c>
      <c r="H159" s="25">
        <f t="shared" si="14"/>
        <v>47</v>
      </c>
      <c r="I159" s="25">
        <f t="shared" si="14"/>
        <v>46</v>
      </c>
      <c r="J159" s="25">
        <f t="shared" si="14"/>
        <v>47</v>
      </c>
      <c r="K159" s="25">
        <f t="shared" si="14"/>
        <v>47</v>
      </c>
      <c r="L159" s="25">
        <f t="shared" si="14"/>
        <v>47</v>
      </c>
      <c r="M159" s="25">
        <f t="shared" si="14"/>
        <v>47</v>
      </c>
      <c r="N159" s="25">
        <f t="shared" si="14"/>
        <v>47</v>
      </c>
      <c r="O159" s="25">
        <f t="shared" si="14"/>
        <v>47</v>
      </c>
      <c r="P159" s="25">
        <f t="shared" si="14"/>
        <v>47</v>
      </c>
      <c r="Q159" s="25">
        <f t="shared" si="14"/>
        <v>47</v>
      </c>
      <c r="R159" s="25">
        <f t="shared" si="14"/>
        <v>47</v>
      </c>
      <c r="S159" s="25">
        <f t="shared" si="14"/>
        <v>47</v>
      </c>
      <c r="T159" s="25">
        <f t="shared" si="14"/>
        <v>47</v>
      </c>
      <c r="U159" s="44">
        <f t="shared" si="14"/>
        <v>47</v>
      </c>
      <c r="V159" s="44">
        <f t="shared" si="14"/>
        <v>47</v>
      </c>
      <c r="W159" s="68"/>
      <c r="X159" s="68"/>
      <c r="Y159" s="74"/>
      <c r="Z159" s="65"/>
      <c r="AA159" s="70">
        <f t="shared" si="11"/>
        <v>47</v>
      </c>
      <c r="AB159" s="4" t="s">
        <v>130</v>
      </c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</row>
    <row r="160" spans="1:66" ht="15">
      <c r="A160" s="4" t="s">
        <v>131</v>
      </c>
      <c r="B160" s="38" t="s">
        <v>58</v>
      </c>
      <c r="C160" s="34"/>
      <c r="D160" s="24">
        <f t="shared" si="9"/>
        <v>36</v>
      </c>
      <c r="E160" s="25">
        <f t="shared" si="14"/>
        <v>36</v>
      </c>
      <c r="F160" s="25">
        <f t="shared" si="14"/>
        <v>37</v>
      </c>
      <c r="G160" s="25">
        <f t="shared" si="14"/>
        <v>38</v>
      </c>
      <c r="H160" s="25">
        <f t="shared" si="14"/>
        <v>37</v>
      </c>
      <c r="I160" s="25">
        <f t="shared" si="14"/>
        <v>39</v>
      </c>
      <c r="J160" s="25">
        <f t="shared" si="14"/>
        <v>40</v>
      </c>
      <c r="K160" s="25">
        <f t="shared" si="14"/>
        <v>39</v>
      </c>
      <c r="L160" s="25">
        <f t="shared" si="14"/>
        <v>39</v>
      </c>
      <c r="M160" s="25">
        <f t="shared" si="14"/>
        <v>42</v>
      </c>
      <c r="N160" s="25">
        <f t="shared" si="14"/>
        <v>44</v>
      </c>
      <c r="O160" s="25">
        <f t="shared" si="14"/>
        <v>46</v>
      </c>
      <c r="P160" s="25">
        <f t="shared" si="14"/>
        <v>46</v>
      </c>
      <c r="Q160" s="25">
        <f t="shared" si="14"/>
        <v>46</v>
      </c>
      <c r="R160" s="25">
        <f t="shared" si="14"/>
        <v>46</v>
      </c>
      <c r="S160" s="25">
        <f t="shared" si="14"/>
        <v>46</v>
      </c>
      <c r="T160" s="25">
        <f t="shared" si="14"/>
        <v>46</v>
      </c>
      <c r="U160" s="44">
        <f t="shared" si="14"/>
        <v>46</v>
      </c>
      <c r="V160" s="44">
        <f t="shared" si="14"/>
        <v>46</v>
      </c>
      <c r="W160" s="68"/>
      <c r="X160" s="68"/>
      <c r="Y160" s="74"/>
      <c r="Z160" s="65"/>
      <c r="AA160" s="70">
        <f t="shared" si="11"/>
        <v>46</v>
      </c>
      <c r="AB160" s="4" t="s">
        <v>131</v>
      </c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</row>
    <row r="161" spans="1:66" ht="15">
      <c r="A161" s="4" t="s">
        <v>132</v>
      </c>
      <c r="B161" s="38" t="s">
        <v>59</v>
      </c>
      <c r="C161" s="34"/>
      <c r="D161" s="24">
        <f t="shared" si="9"/>
        <v>19</v>
      </c>
      <c r="E161" s="25">
        <f t="shared" si="14"/>
        <v>19</v>
      </c>
      <c r="F161" s="25">
        <f t="shared" si="14"/>
        <v>19</v>
      </c>
      <c r="G161" s="25">
        <f t="shared" si="14"/>
        <v>19</v>
      </c>
      <c r="H161" s="25">
        <f t="shared" si="14"/>
        <v>20</v>
      </c>
      <c r="I161" s="25">
        <f t="shared" si="14"/>
        <v>17</v>
      </c>
      <c r="J161" s="25">
        <f t="shared" si="14"/>
        <v>20</v>
      </c>
      <c r="K161" s="25">
        <f t="shared" si="14"/>
        <v>21</v>
      </c>
      <c r="L161" s="25">
        <f t="shared" si="14"/>
        <v>21</v>
      </c>
      <c r="M161" s="25">
        <f t="shared" si="14"/>
        <v>21</v>
      </c>
      <c r="N161" s="25">
        <f t="shared" si="14"/>
        <v>20</v>
      </c>
      <c r="O161" s="25">
        <f t="shared" si="14"/>
        <v>19</v>
      </c>
      <c r="P161" s="25">
        <f t="shared" si="14"/>
        <v>19</v>
      </c>
      <c r="Q161" s="25">
        <f t="shared" si="14"/>
        <v>20</v>
      </c>
      <c r="R161" s="25">
        <f t="shared" si="14"/>
        <v>21</v>
      </c>
      <c r="S161" s="25">
        <f t="shared" si="14"/>
        <v>21</v>
      </c>
      <c r="T161" s="25">
        <f t="shared" si="14"/>
        <v>21</v>
      </c>
      <c r="U161" s="44">
        <f t="shared" si="14"/>
        <v>21</v>
      </c>
      <c r="V161" s="44">
        <f t="shared" si="14"/>
        <v>21</v>
      </c>
      <c r="W161" s="68"/>
      <c r="X161" s="68"/>
      <c r="Y161" s="74"/>
      <c r="Z161" s="65"/>
      <c r="AA161" s="70">
        <f t="shared" si="11"/>
        <v>21</v>
      </c>
      <c r="AB161" s="4" t="s">
        <v>132</v>
      </c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</row>
    <row r="162" spans="1:66" ht="15">
      <c r="A162" s="4" t="s">
        <v>133</v>
      </c>
      <c r="B162" s="38" t="s">
        <v>60</v>
      </c>
      <c r="C162" s="34"/>
      <c r="D162" s="24">
        <f t="shared" si="9"/>
        <v>10</v>
      </c>
      <c r="E162" s="25">
        <f t="shared" si="14"/>
        <v>10</v>
      </c>
      <c r="F162" s="25">
        <f t="shared" si="14"/>
        <v>10</v>
      </c>
      <c r="G162" s="25">
        <f t="shared" si="14"/>
        <v>10</v>
      </c>
      <c r="H162" s="25">
        <f t="shared" si="14"/>
        <v>10</v>
      </c>
      <c r="I162" s="25">
        <f t="shared" si="14"/>
        <v>14</v>
      </c>
      <c r="J162" s="25">
        <f t="shared" si="14"/>
        <v>12</v>
      </c>
      <c r="K162" s="25">
        <f t="shared" si="14"/>
        <v>12</v>
      </c>
      <c r="L162" s="25">
        <f t="shared" si="14"/>
        <v>12</v>
      </c>
      <c r="M162" s="25">
        <f t="shared" si="14"/>
        <v>12</v>
      </c>
      <c r="N162" s="25">
        <f t="shared" si="14"/>
        <v>11</v>
      </c>
      <c r="O162" s="25">
        <f t="shared" si="14"/>
        <v>11</v>
      </c>
      <c r="P162" s="25">
        <f t="shared" si="14"/>
        <v>11</v>
      </c>
      <c r="Q162" s="25">
        <f t="shared" si="14"/>
        <v>11</v>
      </c>
      <c r="R162" s="25">
        <f t="shared" si="14"/>
        <v>11</v>
      </c>
      <c r="S162" s="25">
        <f t="shared" si="14"/>
        <v>12</v>
      </c>
      <c r="T162" s="25">
        <f t="shared" si="14"/>
        <v>12</v>
      </c>
      <c r="U162" s="44">
        <f t="shared" si="14"/>
        <v>12</v>
      </c>
      <c r="V162" s="44">
        <f t="shared" si="14"/>
        <v>12</v>
      </c>
      <c r="W162" s="68"/>
      <c r="X162" s="68"/>
      <c r="Y162" s="74"/>
      <c r="Z162" s="65"/>
      <c r="AA162" s="70">
        <f t="shared" si="11"/>
        <v>12</v>
      </c>
      <c r="AB162" s="4" t="s">
        <v>133</v>
      </c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</row>
    <row r="163" spans="1:66" ht="15">
      <c r="A163" s="4" t="s">
        <v>134</v>
      </c>
      <c r="B163" s="38" t="s">
        <v>61</v>
      </c>
      <c r="C163" s="34"/>
      <c r="D163" s="24">
        <f t="shared" si="9"/>
        <v>26</v>
      </c>
      <c r="E163" s="25">
        <f t="shared" si="14"/>
        <v>25</v>
      </c>
      <c r="F163" s="25">
        <f t="shared" si="14"/>
        <v>27</v>
      </c>
      <c r="G163" s="25">
        <f t="shared" si="14"/>
        <v>25</v>
      </c>
      <c r="H163" s="25">
        <f t="shared" si="14"/>
        <v>22</v>
      </c>
      <c r="I163" s="25">
        <f t="shared" si="14"/>
        <v>26</v>
      </c>
      <c r="J163" s="25">
        <f t="shared" si="14"/>
        <v>25</v>
      </c>
      <c r="K163" s="25">
        <f t="shared" si="14"/>
        <v>23</v>
      </c>
      <c r="L163" s="25">
        <f t="shared" si="14"/>
        <v>23</v>
      </c>
      <c r="M163" s="25">
        <f t="shared" si="14"/>
        <v>24</v>
      </c>
      <c r="N163" s="25">
        <f t="shared" si="14"/>
        <v>26</v>
      </c>
      <c r="O163" s="25">
        <f t="shared" si="14"/>
        <v>26</v>
      </c>
      <c r="P163" s="25">
        <f t="shared" si="14"/>
        <v>26</v>
      </c>
      <c r="Q163" s="25">
        <f t="shared" si="14"/>
        <v>25</v>
      </c>
      <c r="R163" s="25">
        <f t="shared" si="14"/>
        <v>25</v>
      </c>
      <c r="S163" s="25">
        <f t="shared" si="14"/>
        <v>25</v>
      </c>
      <c r="T163" s="25">
        <f t="shared" si="14"/>
        <v>25</v>
      </c>
      <c r="U163" s="44">
        <f t="shared" si="14"/>
        <v>25</v>
      </c>
      <c r="V163" s="44">
        <f t="shared" si="14"/>
        <v>25</v>
      </c>
      <c r="W163" s="68"/>
      <c r="X163" s="68"/>
      <c r="Y163" s="74"/>
      <c r="Z163" s="65"/>
      <c r="AA163" s="70">
        <f t="shared" si="11"/>
        <v>25</v>
      </c>
      <c r="AB163" s="4" t="s">
        <v>134</v>
      </c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</row>
    <row r="164" spans="1:66" ht="15">
      <c r="A164" s="4" t="s">
        <v>135</v>
      </c>
      <c r="B164" s="38" t="s">
        <v>62</v>
      </c>
      <c r="C164" s="34"/>
      <c r="D164" s="24">
        <f t="shared" si="9"/>
        <v>40</v>
      </c>
      <c r="E164" s="25">
        <f t="shared" si="14"/>
        <v>39</v>
      </c>
      <c r="F164" s="25">
        <f t="shared" si="14"/>
        <v>40</v>
      </c>
      <c r="G164" s="25">
        <f t="shared" si="14"/>
        <v>39</v>
      </c>
      <c r="H164" s="25">
        <f t="shared" si="14"/>
        <v>39</v>
      </c>
      <c r="I164" s="25">
        <f t="shared" si="14"/>
        <v>41</v>
      </c>
      <c r="J164" s="25">
        <f t="shared" si="14"/>
        <v>41</v>
      </c>
      <c r="K164" s="25">
        <f t="shared" si="14"/>
        <v>41</v>
      </c>
      <c r="L164" s="25">
        <f t="shared" si="14"/>
        <v>42</v>
      </c>
      <c r="M164" s="25">
        <f t="shared" si="14"/>
        <v>43</v>
      </c>
      <c r="N164" s="25">
        <f t="shared" si="14"/>
        <v>42</v>
      </c>
      <c r="O164" s="25">
        <f t="shared" si="14"/>
        <v>43</v>
      </c>
      <c r="P164" s="25">
        <f t="shared" si="14"/>
        <v>43</v>
      </c>
      <c r="Q164" s="25">
        <f t="shared" si="14"/>
        <v>43</v>
      </c>
      <c r="R164" s="25">
        <f t="shared" si="14"/>
        <v>43</v>
      </c>
      <c r="S164" s="25">
        <f t="shared" si="14"/>
        <v>43</v>
      </c>
      <c r="T164" s="25">
        <f t="shared" si="14"/>
        <v>44</v>
      </c>
      <c r="U164" s="44">
        <f t="shared" si="14"/>
        <v>44</v>
      </c>
      <c r="V164" s="44">
        <f t="shared" si="14"/>
        <v>44</v>
      </c>
      <c r="W164" s="68"/>
      <c r="X164" s="68"/>
      <c r="Y164" s="74"/>
      <c r="Z164" s="65"/>
      <c r="AA164" s="70">
        <f t="shared" si="11"/>
        <v>44</v>
      </c>
      <c r="AB164" s="4" t="s">
        <v>135</v>
      </c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</row>
    <row r="165" spans="1:66" ht="15">
      <c r="A165" s="4" t="s">
        <v>136</v>
      </c>
      <c r="B165" s="38" t="s">
        <v>63</v>
      </c>
      <c r="C165" s="34"/>
      <c r="D165" s="24">
        <f t="shared" si="9"/>
        <v>37</v>
      </c>
      <c r="E165" s="25">
        <f t="shared" si="14"/>
        <v>37</v>
      </c>
      <c r="F165" s="25">
        <f t="shared" si="14"/>
        <v>38</v>
      </c>
      <c r="G165" s="25">
        <f t="shared" si="14"/>
        <v>37</v>
      </c>
      <c r="H165" s="25">
        <f t="shared" si="14"/>
        <v>38</v>
      </c>
      <c r="I165" s="25">
        <f t="shared" si="14"/>
        <v>37</v>
      </c>
      <c r="J165" s="25">
        <f t="shared" si="14"/>
        <v>37</v>
      </c>
      <c r="K165" s="25">
        <f t="shared" si="14"/>
        <v>38</v>
      </c>
      <c r="L165" s="25">
        <f t="shared" si="14"/>
        <v>38</v>
      </c>
      <c r="M165" s="25">
        <f t="shared" si="14"/>
        <v>38</v>
      </c>
      <c r="N165" s="25">
        <f t="shared" si="14"/>
        <v>39</v>
      </c>
      <c r="O165" s="25">
        <f t="shared" si="14"/>
        <v>40</v>
      </c>
      <c r="P165" s="25">
        <f t="shared" si="14"/>
        <v>40</v>
      </c>
      <c r="Q165" s="25">
        <f t="shared" si="14"/>
        <v>40</v>
      </c>
      <c r="R165" s="25">
        <f t="shared" si="14"/>
        <v>40</v>
      </c>
      <c r="S165" s="25">
        <f t="shared" si="14"/>
        <v>40</v>
      </c>
      <c r="T165" s="25">
        <f t="shared" si="14"/>
        <v>40</v>
      </c>
      <c r="U165" s="44">
        <f t="shared" si="14"/>
        <v>40</v>
      </c>
      <c r="V165" s="44">
        <f t="shared" si="14"/>
        <v>40</v>
      </c>
      <c r="W165" s="68"/>
      <c r="X165" s="68"/>
      <c r="Y165" s="74"/>
      <c r="Z165" s="65"/>
      <c r="AA165" s="70">
        <f t="shared" si="11"/>
        <v>39</v>
      </c>
      <c r="AB165" s="4" t="s">
        <v>136</v>
      </c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</row>
    <row r="166" spans="1:66" ht="15">
      <c r="A166" s="4" t="s">
        <v>137</v>
      </c>
      <c r="B166" s="38" t="s">
        <v>64</v>
      </c>
      <c r="C166" s="34"/>
      <c r="D166" s="24">
        <f t="shared" si="9"/>
        <v>24</v>
      </c>
      <c r="E166" s="25">
        <f t="shared" si="14"/>
        <v>24</v>
      </c>
      <c r="F166" s="25">
        <f t="shared" si="14"/>
        <v>25</v>
      </c>
      <c r="G166" s="25">
        <f t="shared" si="14"/>
        <v>27</v>
      </c>
      <c r="H166" s="25">
        <f t="shared" si="14"/>
        <v>27</v>
      </c>
      <c r="I166" s="25">
        <f t="shared" si="14"/>
        <v>25</v>
      </c>
      <c r="J166" s="25">
        <f t="shared" si="14"/>
        <v>26</v>
      </c>
      <c r="K166" s="25">
        <f t="shared" si="14"/>
        <v>26</v>
      </c>
      <c r="L166" s="25">
        <f t="shared" si="14"/>
        <v>26</v>
      </c>
      <c r="M166" s="25">
        <f t="shared" si="14"/>
        <v>27</v>
      </c>
      <c r="N166" s="25">
        <f t="shared" si="14"/>
        <v>28</v>
      </c>
      <c r="O166" s="25">
        <f t="shared" si="14"/>
        <v>28</v>
      </c>
      <c r="P166" s="25">
        <f t="shared" si="14"/>
        <v>28</v>
      </c>
      <c r="Q166" s="25">
        <f t="shared" si="14"/>
        <v>27</v>
      </c>
      <c r="R166" s="25">
        <f t="shared" si="14"/>
        <v>27</v>
      </c>
      <c r="S166" s="25">
        <f t="shared" si="14"/>
        <v>27</v>
      </c>
      <c r="T166" s="25">
        <f t="shared" si="14"/>
        <v>27</v>
      </c>
      <c r="U166" s="44">
        <f t="shared" si="14"/>
        <v>27</v>
      </c>
      <c r="V166" s="44">
        <f t="shared" si="14"/>
        <v>26</v>
      </c>
      <c r="W166" s="68"/>
      <c r="X166" s="68"/>
      <c r="Y166" s="74"/>
      <c r="Z166" s="65"/>
      <c r="AA166" s="70">
        <f t="shared" si="11"/>
        <v>26</v>
      </c>
      <c r="AB166" s="4" t="s">
        <v>137</v>
      </c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</row>
    <row r="167" spans="1:66" ht="15">
      <c r="A167" s="4" t="s">
        <v>138</v>
      </c>
      <c r="B167" s="38" t="s">
        <v>65</v>
      </c>
      <c r="C167" s="34"/>
      <c r="D167" s="24">
        <f t="shared" si="9"/>
        <v>39</v>
      </c>
      <c r="E167" s="25">
        <f t="shared" si="14"/>
        <v>40</v>
      </c>
      <c r="F167" s="25">
        <f t="shared" si="14"/>
        <v>39</v>
      </c>
      <c r="G167" s="25">
        <f t="shared" si="14"/>
        <v>40</v>
      </c>
      <c r="H167" s="25">
        <f t="shared" si="14"/>
        <v>40</v>
      </c>
      <c r="I167" s="25">
        <f t="shared" si="14"/>
        <v>44</v>
      </c>
      <c r="J167" s="25">
        <f t="shared" si="14"/>
        <v>42</v>
      </c>
      <c r="K167" s="25">
        <f t="shared" si="14"/>
        <v>40</v>
      </c>
      <c r="L167" s="25">
        <f t="shared" si="14"/>
        <v>41</v>
      </c>
      <c r="M167" s="25">
        <f t="shared" si="14"/>
        <v>44</v>
      </c>
      <c r="N167" s="25">
        <f t="shared" si="14"/>
        <v>43</v>
      </c>
      <c r="O167" s="25">
        <f t="shared" si="14"/>
        <v>42</v>
      </c>
      <c r="P167" s="25">
        <f t="shared" si="14"/>
        <v>42</v>
      </c>
      <c r="Q167" s="25">
        <f t="shared" si="14"/>
        <v>42</v>
      </c>
      <c r="R167" s="25">
        <f t="shared" si="14"/>
        <v>44</v>
      </c>
      <c r="S167" s="25">
        <f t="shared" si="14"/>
        <v>45</v>
      </c>
      <c r="T167" s="25">
        <f t="shared" si="14"/>
        <v>45</v>
      </c>
      <c r="U167" s="44">
        <f t="shared" si="14"/>
        <v>45</v>
      </c>
      <c r="V167" s="44">
        <f t="shared" si="14"/>
        <v>45</v>
      </c>
      <c r="W167" s="68"/>
      <c r="X167" s="68"/>
      <c r="Y167" s="74"/>
      <c r="Z167" s="65"/>
      <c r="AA167" s="70">
        <f t="shared" si="11"/>
        <v>45</v>
      </c>
      <c r="AB167" s="4" t="s">
        <v>138</v>
      </c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</row>
    <row r="168" spans="1:66" ht="15">
      <c r="A168" s="76" t="s">
        <v>172</v>
      </c>
      <c r="B168" s="77" t="s">
        <v>66</v>
      </c>
      <c r="C168" s="78"/>
      <c r="D168" s="79">
        <f t="shared" si="9"/>
        <v>5</v>
      </c>
      <c r="E168" s="80">
        <f t="shared" si="14"/>
        <v>6</v>
      </c>
      <c r="F168" s="80">
        <f t="shared" si="14"/>
        <v>6</v>
      </c>
      <c r="G168" s="80">
        <f t="shared" si="14"/>
        <v>6</v>
      </c>
      <c r="H168" s="80">
        <f t="shared" si="14"/>
        <v>6</v>
      </c>
      <c r="I168" s="80">
        <f t="shared" si="14"/>
        <v>6</v>
      </c>
      <c r="J168" s="80">
        <f t="shared" si="14"/>
        <v>4</v>
      </c>
      <c r="K168" s="80">
        <f t="shared" si="14"/>
        <v>4</v>
      </c>
      <c r="L168" s="80">
        <f t="shared" si="14"/>
        <v>5</v>
      </c>
      <c r="M168" s="80">
        <f t="shared" si="14"/>
        <v>7</v>
      </c>
      <c r="N168" s="80">
        <f t="shared" si="14"/>
        <v>7</v>
      </c>
      <c r="O168" s="80">
        <f t="shared" si="14"/>
        <v>8</v>
      </c>
      <c r="P168" s="80">
        <f t="shared" si="14"/>
        <v>9</v>
      </c>
      <c r="Q168" s="80">
        <f t="shared" si="14"/>
        <v>9</v>
      </c>
      <c r="R168" s="80">
        <f t="shared" si="14"/>
        <v>9</v>
      </c>
      <c r="S168" s="80">
        <f t="shared" si="14"/>
        <v>9</v>
      </c>
      <c r="T168" s="80">
        <f t="shared" si="14"/>
        <v>9</v>
      </c>
      <c r="U168" s="80">
        <f t="shared" si="14"/>
        <v>9</v>
      </c>
      <c r="V168" s="80">
        <f t="shared" si="14"/>
        <v>9</v>
      </c>
      <c r="W168" s="81"/>
      <c r="X168" s="81"/>
      <c r="Y168" s="82"/>
      <c r="Z168" s="83"/>
      <c r="AA168" s="84">
        <f t="shared" si="11"/>
        <v>9</v>
      </c>
      <c r="AB168" s="76" t="s">
        <v>139</v>
      </c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</row>
    <row r="169" spans="1:66" ht="15">
      <c r="A169" s="4" t="s">
        <v>140</v>
      </c>
      <c r="B169" s="38" t="s">
        <v>67</v>
      </c>
      <c r="C169" s="34"/>
      <c r="D169" s="24">
        <f t="shared" si="9"/>
        <v>38</v>
      </c>
      <c r="E169" s="25">
        <f t="shared" si="14"/>
        <v>41</v>
      </c>
      <c r="F169" s="25">
        <f t="shared" si="14"/>
        <v>41</v>
      </c>
      <c r="G169" s="25">
        <f t="shared" si="14"/>
        <v>42</v>
      </c>
      <c r="H169" s="25">
        <f t="shared" si="14"/>
        <v>42</v>
      </c>
      <c r="I169" s="25">
        <f t="shared" si="14"/>
        <v>42</v>
      </c>
      <c r="J169" s="25">
        <f t="shared" si="14"/>
        <v>38</v>
      </c>
      <c r="K169" s="25">
        <f t="shared" si="14"/>
        <v>36</v>
      </c>
      <c r="L169" s="25">
        <f t="shared" si="14"/>
        <v>37</v>
      </c>
      <c r="M169" s="25">
        <f t="shared" si="14"/>
        <v>39</v>
      </c>
      <c r="N169" s="25">
        <f t="shared" si="14"/>
        <v>41</v>
      </c>
      <c r="O169" s="25">
        <f t="shared" si="14"/>
        <v>41</v>
      </c>
      <c r="P169" s="25">
        <f t="shared" si="14"/>
        <v>41</v>
      </c>
      <c r="Q169" s="25">
        <f t="shared" si="14"/>
        <v>41</v>
      </c>
      <c r="R169" s="25">
        <f t="shared" si="14"/>
        <v>41</v>
      </c>
      <c r="S169" s="25">
        <f t="shared" si="14"/>
        <v>41</v>
      </c>
      <c r="T169" s="25">
        <f t="shared" si="14"/>
        <v>42</v>
      </c>
      <c r="U169" s="44">
        <f t="shared" si="14"/>
        <v>42</v>
      </c>
      <c r="V169" s="44">
        <f t="shared" si="14"/>
        <v>42</v>
      </c>
      <c r="W169" s="68"/>
      <c r="X169" s="68"/>
      <c r="Y169" s="74"/>
      <c r="Z169" s="65"/>
      <c r="AA169" s="70">
        <f t="shared" si="11"/>
        <v>42</v>
      </c>
      <c r="AB169" s="4" t="s">
        <v>140</v>
      </c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</row>
    <row r="170" spans="1:66" ht="15">
      <c r="A170" s="4" t="s">
        <v>141</v>
      </c>
      <c r="B170" s="38" t="s">
        <v>68</v>
      </c>
      <c r="C170" s="34"/>
      <c r="D170" s="24">
        <f t="shared" si="9"/>
        <v>20</v>
      </c>
      <c r="E170" s="25">
        <f t="shared" si="14"/>
        <v>20</v>
      </c>
      <c r="F170" s="25">
        <f t="shared" si="14"/>
        <v>20</v>
      </c>
      <c r="G170" s="25">
        <f t="shared" si="14"/>
        <v>20</v>
      </c>
      <c r="H170" s="25">
        <f t="shared" si="14"/>
        <v>18</v>
      </c>
      <c r="I170" s="25">
        <f t="shared" si="14"/>
        <v>28</v>
      </c>
      <c r="J170" s="25">
        <f t="shared" si="14"/>
        <v>21</v>
      </c>
      <c r="K170" s="25">
        <f t="shared" si="14"/>
        <v>19</v>
      </c>
      <c r="L170" s="25">
        <f t="shared" si="14"/>
        <v>19</v>
      </c>
      <c r="M170" s="25">
        <f t="shared" si="14"/>
        <v>22</v>
      </c>
      <c r="N170" s="25">
        <f t="shared" si="14"/>
        <v>24</v>
      </c>
      <c r="O170" s="25">
        <f t="shared" si="14"/>
        <v>25</v>
      </c>
      <c r="P170" s="25">
        <f t="shared" si="14"/>
        <v>25</v>
      </c>
      <c r="Q170" s="25">
        <f t="shared" si="14"/>
        <v>26</v>
      </c>
      <c r="R170" s="25">
        <f t="shared" si="14"/>
        <v>26</v>
      </c>
      <c r="S170" s="25">
        <f t="shared" si="14"/>
        <v>26</v>
      </c>
      <c r="T170" s="25">
        <f t="shared" si="14"/>
        <v>26</v>
      </c>
      <c r="U170" s="44">
        <f t="shared" si="14"/>
        <v>26</v>
      </c>
      <c r="V170" s="44">
        <f t="shared" si="14"/>
        <v>27</v>
      </c>
      <c r="W170" s="68"/>
      <c r="X170" s="68"/>
      <c r="Y170" s="74"/>
      <c r="Z170" s="65"/>
      <c r="AA170" s="70">
        <f t="shared" si="11"/>
        <v>29</v>
      </c>
      <c r="AB170" s="4" t="s">
        <v>141</v>
      </c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</row>
    <row r="171" spans="1:66" ht="15">
      <c r="A171" s="4" t="s">
        <v>142</v>
      </c>
      <c r="B171" s="38" t="s">
        <v>69</v>
      </c>
      <c r="C171" s="34"/>
      <c r="D171" s="24">
        <f t="shared" si="9"/>
        <v>18</v>
      </c>
      <c r="E171" s="25">
        <f t="shared" si="14"/>
        <v>18</v>
      </c>
      <c r="F171" s="25">
        <f t="shared" si="14"/>
        <v>18</v>
      </c>
      <c r="G171" s="25">
        <f t="shared" si="14"/>
        <v>18</v>
      </c>
      <c r="H171" s="25">
        <f t="shared" si="14"/>
        <v>19</v>
      </c>
      <c r="I171" s="25">
        <f t="shared" si="14"/>
        <v>18</v>
      </c>
      <c r="J171" s="25">
        <f t="shared" si="14"/>
        <v>17</v>
      </c>
      <c r="K171" s="25">
        <f t="shared" si="14"/>
        <v>18</v>
      </c>
      <c r="L171" s="25">
        <f t="shared" si="14"/>
        <v>18</v>
      </c>
      <c r="M171" s="25">
        <f t="shared" si="14"/>
        <v>18</v>
      </c>
      <c r="N171" s="25">
        <f t="shared" si="14"/>
        <v>21</v>
      </c>
      <c r="O171" s="25">
        <f t="shared" si="14"/>
        <v>22</v>
      </c>
      <c r="P171" s="25">
        <f t="shared" si="14"/>
        <v>22</v>
      </c>
      <c r="Q171" s="25">
        <f t="shared" si="14"/>
        <v>22</v>
      </c>
      <c r="R171" s="25">
        <f t="shared" si="14"/>
        <v>22</v>
      </c>
      <c r="S171" s="25">
        <f t="shared" si="14"/>
        <v>22</v>
      </c>
      <c r="T171" s="25">
        <f t="shared" si="14"/>
        <v>22</v>
      </c>
      <c r="U171" s="44">
        <f t="shared" si="14"/>
        <v>23</v>
      </c>
      <c r="V171" s="44">
        <f t="shared" si="14"/>
        <v>23</v>
      </c>
      <c r="W171" s="68"/>
      <c r="X171" s="68"/>
      <c r="Y171" s="74"/>
      <c r="Z171" s="65"/>
      <c r="AA171" s="70">
        <f t="shared" si="11"/>
        <v>23</v>
      </c>
      <c r="AB171" s="4" t="s">
        <v>142</v>
      </c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</row>
    <row r="172" spans="1:66" ht="15">
      <c r="A172" s="4" t="s">
        <v>143</v>
      </c>
      <c r="B172" s="38" t="s">
        <v>70</v>
      </c>
      <c r="C172" s="34"/>
      <c r="D172" s="24">
        <f t="shared" si="9"/>
        <v>30</v>
      </c>
      <c r="E172" s="25">
        <f t="shared" si="14"/>
        <v>30</v>
      </c>
      <c r="F172" s="25">
        <f t="shared" si="14"/>
        <v>31</v>
      </c>
      <c r="G172" s="25">
        <f t="shared" si="14"/>
        <v>31</v>
      </c>
      <c r="H172" s="25">
        <f t="shared" si="14"/>
        <v>32</v>
      </c>
      <c r="I172" s="25">
        <f t="shared" si="14"/>
        <v>31</v>
      </c>
      <c r="J172" s="25">
        <f t="shared" si="14"/>
        <v>32</v>
      </c>
      <c r="K172" s="25">
        <f aca="true" t="shared" si="15" ref="E172:V175">+RANK(K60,K$17:K$63,0)</f>
        <v>32</v>
      </c>
      <c r="L172" s="25">
        <f t="shared" si="15"/>
        <v>32</v>
      </c>
      <c r="M172" s="25">
        <f t="shared" si="15"/>
        <v>32</v>
      </c>
      <c r="N172" s="25">
        <f t="shared" si="15"/>
        <v>32</v>
      </c>
      <c r="O172" s="25">
        <f t="shared" si="15"/>
        <v>32</v>
      </c>
      <c r="P172" s="25">
        <f t="shared" si="15"/>
        <v>32</v>
      </c>
      <c r="Q172" s="25">
        <f t="shared" si="15"/>
        <v>33</v>
      </c>
      <c r="R172" s="25">
        <f t="shared" si="15"/>
        <v>32</v>
      </c>
      <c r="S172" s="25">
        <f t="shared" si="15"/>
        <v>34</v>
      </c>
      <c r="T172" s="25">
        <f t="shared" si="15"/>
        <v>34</v>
      </c>
      <c r="U172" s="44">
        <f t="shared" si="15"/>
        <v>34</v>
      </c>
      <c r="V172" s="44">
        <f t="shared" si="15"/>
        <v>33</v>
      </c>
      <c r="W172" s="68"/>
      <c r="X172" s="68"/>
      <c r="Y172" s="74"/>
      <c r="Z172" s="65"/>
      <c r="AA172" s="70">
        <f>+RANK(AA60,AA$17:AA$63,0)</f>
        <v>33</v>
      </c>
      <c r="AB172" s="4" t="s">
        <v>143</v>
      </c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</row>
    <row r="173" spans="1:66" ht="15">
      <c r="A173" s="4" t="s">
        <v>144</v>
      </c>
      <c r="B173" s="38" t="s">
        <v>71</v>
      </c>
      <c r="C173" s="34"/>
      <c r="D173" s="24">
        <f t="shared" si="9"/>
        <v>41</v>
      </c>
      <c r="E173" s="25">
        <f t="shared" si="15"/>
        <v>38</v>
      </c>
      <c r="F173" s="25">
        <f t="shared" si="15"/>
        <v>35</v>
      </c>
      <c r="G173" s="25">
        <f t="shared" si="15"/>
        <v>34</v>
      </c>
      <c r="H173" s="25">
        <f t="shared" si="15"/>
        <v>34</v>
      </c>
      <c r="I173" s="25">
        <f t="shared" si="15"/>
        <v>35</v>
      </c>
      <c r="J173" s="25">
        <f t="shared" si="15"/>
        <v>33</v>
      </c>
      <c r="K173" s="25">
        <f t="shared" si="15"/>
        <v>33</v>
      </c>
      <c r="L173" s="25">
        <f t="shared" si="15"/>
        <v>33</v>
      </c>
      <c r="M173" s="25">
        <f t="shared" si="15"/>
        <v>33</v>
      </c>
      <c r="N173" s="25">
        <f t="shared" si="15"/>
        <v>33</v>
      </c>
      <c r="O173" s="25">
        <f t="shared" si="15"/>
        <v>33</v>
      </c>
      <c r="P173" s="25">
        <f t="shared" si="15"/>
        <v>34</v>
      </c>
      <c r="Q173" s="25">
        <f t="shared" si="15"/>
        <v>35</v>
      </c>
      <c r="R173" s="25">
        <f t="shared" si="15"/>
        <v>36</v>
      </c>
      <c r="S173" s="25">
        <f t="shared" si="15"/>
        <v>37</v>
      </c>
      <c r="T173" s="25">
        <f t="shared" si="15"/>
        <v>37</v>
      </c>
      <c r="U173" s="44">
        <f t="shared" si="15"/>
        <v>36</v>
      </c>
      <c r="V173" s="44">
        <f t="shared" si="15"/>
        <v>36</v>
      </c>
      <c r="W173" s="68"/>
      <c r="X173" s="68"/>
      <c r="Y173" s="74"/>
      <c r="Z173" s="65"/>
      <c r="AA173" s="70">
        <f>+RANK(AA61,AA$17:AA$63,0)</f>
        <v>36</v>
      </c>
      <c r="AB173" s="4" t="s">
        <v>144</v>
      </c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</row>
    <row r="174" spans="1:66" ht="15">
      <c r="A174" s="4" t="s">
        <v>72</v>
      </c>
      <c r="B174" s="38" t="s">
        <v>73</v>
      </c>
      <c r="C174" s="34"/>
      <c r="D174" s="24">
        <f t="shared" si="9"/>
        <v>11</v>
      </c>
      <c r="E174" s="25">
        <f t="shared" si="15"/>
        <v>11</v>
      </c>
      <c r="F174" s="25">
        <f t="shared" si="15"/>
        <v>12</v>
      </c>
      <c r="G174" s="25">
        <f t="shared" si="15"/>
        <v>13</v>
      </c>
      <c r="H174" s="25">
        <f t="shared" si="15"/>
        <v>16</v>
      </c>
      <c r="I174" s="25">
        <f t="shared" si="15"/>
        <v>21</v>
      </c>
      <c r="J174" s="25">
        <f t="shared" si="15"/>
        <v>18</v>
      </c>
      <c r="K174" s="25">
        <f t="shared" si="15"/>
        <v>15</v>
      </c>
      <c r="L174" s="25">
        <f t="shared" si="15"/>
        <v>17</v>
      </c>
      <c r="M174" s="25">
        <f t="shared" si="15"/>
        <v>17</v>
      </c>
      <c r="N174" s="25">
        <f t="shared" si="15"/>
        <v>19</v>
      </c>
      <c r="O174" s="25">
        <f t="shared" si="15"/>
        <v>21</v>
      </c>
      <c r="P174" s="25">
        <f t="shared" si="15"/>
        <v>23</v>
      </c>
      <c r="Q174" s="25">
        <f t="shared" si="15"/>
        <v>23</v>
      </c>
      <c r="R174" s="25">
        <f t="shared" si="15"/>
        <v>23</v>
      </c>
      <c r="S174" s="25">
        <f t="shared" si="15"/>
        <v>24</v>
      </c>
      <c r="T174" s="25">
        <f t="shared" si="15"/>
        <v>24</v>
      </c>
      <c r="U174" s="44">
        <f t="shared" si="15"/>
        <v>24</v>
      </c>
      <c r="V174" s="44">
        <f t="shared" si="15"/>
        <v>24</v>
      </c>
      <c r="W174" s="68"/>
      <c r="X174" s="68"/>
      <c r="Y174" s="74"/>
      <c r="Z174" s="65"/>
      <c r="AA174" s="70">
        <f>+RANK(AA62,AA$17:AA$63,0)</f>
        <v>24</v>
      </c>
      <c r="AB174" s="4" t="s">
        <v>72</v>
      </c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</row>
    <row r="175" spans="1:66" ht="15" customHeight="1" thickBot="1">
      <c r="A175" s="12" t="s">
        <v>145</v>
      </c>
      <c r="B175" s="39" t="s">
        <v>74</v>
      </c>
      <c r="C175" s="35" t="s">
        <v>156</v>
      </c>
      <c r="D175" s="26">
        <f t="shared" si="9"/>
        <v>45</v>
      </c>
      <c r="E175" s="27">
        <f t="shared" si="15"/>
        <v>46</v>
      </c>
      <c r="F175" s="27">
        <f t="shared" si="15"/>
        <v>46</v>
      </c>
      <c r="G175" s="27">
        <f t="shared" si="15"/>
        <v>46</v>
      </c>
      <c r="H175" s="27">
        <f t="shared" si="15"/>
        <v>46</v>
      </c>
      <c r="I175" s="27" t="e">
        <f t="shared" si="15"/>
        <v>#VALUE!</v>
      </c>
      <c r="J175" s="27">
        <f t="shared" si="15"/>
        <v>39</v>
      </c>
      <c r="K175" s="28">
        <f t="shared" si="15"/>
        <v>44</v>
      </c>
      <c r="L175" s="28">
        <f t="shared" si="15"/>
        <v>40</v>
      </c>
      <c r="M175" s="28">
        <f t="shared" si="15"/>
        <v>37</v>
      </c>
      <c r="N175" s="28">
        <f t="shared" si="15"/>
        <v>37</v>
      </c>
      <c r="O175" s="27">
        <f t="shared" si="15"/>
        <v>38</v>
      </c>
      <c r="P175" s="27">
        <f t="shared" si="15"/>
        <v>36</v>
      </c>
      <c r="Q175" s="27">
        <f t="shared" si="15"/>
        <v>34</v>
      </c>
      <c r="R175" s="27">
        <f t="shared" si="15"/>
        <v>34</v>
      </c>
      <c r="S175" s="27">
        <f t="shared" si="15"/>
        <v>32</v>
      </c>
      <c r="T175" s="27">
        <f t="shared" si="15"/>
        <v>32</v>
      </c>
      <c r="U175" s="45">
        <f t="shared" si="15"/>
        <v>32</v>
      </c>
      <c r="V175" s="45">
        <f t="shared" si="15"/>
        <v>30</v>
      </c>
      <c r="W175" s="69"/>
      <c r="X175" s="69"/>
      <c r="Y175" s="75"/>
      <c r="Z175" s="66"/>
      <c r="AA175" s="72">
        <f>+RANK(AA63,AA$17:AA$63,0)</f>
        <v>28</v>
      </c>
      <c r="AB175" s="12" t="s">
        <v>145</v>
      </c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</row>
    <row r="176" spans="22:26" ht="14.25" thickTop="1">
      <c r="V176" s="46"/>
      <c r="W176" s="46"/>
      <c r="X176" s="46"/>
      <c r="Y176" s="46"/>
      <c r="Z176" s="46"/>
    </row>
    <row r="177" spans="22:26" ht="13.5">
      <c r="V177" s="46"/>
      <c r="W177" s="46"/>
      <c r="X177" s="46"/>
      <c r="Y177" s="46"/>
      <c r="Z177" s="46"/>
    </row>
    <row r="178" spans="22:26" ht="13.5">
      <c r="V178" s="46"/>
      <c r="W178" s="46"/>
      <c r="X178" s="46"/>
      <c r="Y178" s="46"/>
      <c r="Z178" s="46"/>
    </row>
    <row r="179" spans="2:26" ht="13.5">
      <c r="B179" s="1" t="s">
        <v>173</v>
      </c>
      <c r="V179" s="46"/>
      <c r="W179" s="46"/>
      <c r="X179" s="46"/>
      <c r="Y179" s="46"/>
      <c r="Z179" s="46"/>
    </row>
    <row r="180" spans="2:27" ht="13.5">
      <c r="B180" s="85">
        <v>1</v>
      </c>
      <c r="D180" s="1" t="str">
        <f>VLOOKUP($B180,D$129:$AB$175,25,0)</f>
        <v>13　東京</v>
      </c>
      <c r="E180" s="1" t="str">
        <f>VLOOKUP($B180,E$129:$AB$175,24,0)</f>
        <v>13　東京</v>
      </c>
      <c r="F180" s="1" t="str">
        <f>VLOOKUP($B180,F$129:$AB$175,23,0)</f>
        <v>13　東京</v>
      </c>
      <c r="G180" s="1" t="str">
        <f>VLOOKUP($B180,G$129:$AB$175,22,0)</f>
        <v>13　東京</v>
      </c>
      <c r="H180" s="1" t="str">
        <f>VLOOKUP($B180,H$129:$AB$175,21,0)</f>
        <v>13　東京</v>
      </c>
      <c r="I180" s="1" t="str">
        <f>VLOOKUP($B180,I$129:$AB$175,20,0)</f>
        <v>01　北海道</v>
      </c>
      <c r="J180" s="1" t="str">
        <f>VLOOKUP($B180,J$129:$AB$175,19,0)</f>
        <v>13　東京</v>
      </c>
      <c r="K180" s="1" t="str">
        <f>VLOOKUP($B180,K$129:$AB$175,18,0)</f>
        <v>13　東京</v>
      </c>
      <c r="L180" s="1" t="str">
        <f>VLOOKUP($B180,L$129:$AB$175,17,0)</f>
        <v>13　東京</v>
      </c>
      <c r="M180" s="1" t="str">
        <f>VLOOKUP($B180,M$129:$AB$175,16,0)</f>
        <v>13　東京</v>
      </c>
      <c r="N180" s="1" t="str">
        <f>VLOOKUP($B180,N$129:$AB$175,15,0)</f>
        <v>13　東京</v>
      </c>
      <c r="O180" s="1" t="str">
        <f>VLOOKUP($B180,O$129:$AB$175,14,0)</f>
        <v>13　東京</v>
      </c>
      <c r="P180" s="1" t="str">
        <f>VLOOKUP($B180,P$129:$AB$175,13,0)</f>
        <v>13　東京</v>
      </c>
      <c r="Q180" s="1" t="str">
        <f>VLOOKUP($B180,Q$129:$AB$175,12,0)</f>
        <v>13　東京</v>
      </c>
      <c r="R180" s="1" t="str">
        <f>VLOOKUP($B180,R$129:$AB$175,11,0)</f>
        <v>13　東京</v>
      </c>
      <c r="S180" s="1" t="str">
        <f>VLOOKUP($B180,S$129:$AB$175,10,0)</f>
        <v>13　東京</v>
      </c>
      <c r="T180" s="1" t="str">
        <f>VLOOKUP($B180,T$129:$AB$175,9,0)</f>
        <v>13　東京</v>
      </c>
      <c r="U180" s="1" t="str">
        <f>VLOOKUP($B180,U$129:$AB$175,8,0)</f>
        <v>13　東京</v>
      </c>
      <c r="V180" s="1" t="str">
        <f>VLOOKUP($B180,V$129:$AB$175,7,0)</f>
        <v>13　東京</v>
      </c>
      <c r="AA180" s="1" t="str">
        <f>VLOOKUP($B180,AA$129:$AB$175,2,0)</f>
        <v>13　東京</v>
      </c>
    </row>
    <row r="181" spans="2:27" ht="13.5">
      <c r="B181" s="85">
        <v>2</v>
      </c>
      <c r="D181" s="1" t="str">
        <f>VLOOKUP($B181,D$129:$AB$175,25,0)</f>
        <v>27　大阪</v>
      </c>
      <c r="E181" s="1" t="str">
        <f>VLOOKUP($B181,E$129:$AB$175,24,0)</f>
        <v>27　大阪</v>
      </c>
      <c r="F181" s="1" t="str">
        <f>VLOOKUP($B181,F$129:$AB$175,23,0)</f>
        <v>27　大阪</v>
      </c>
      <c r="G181" s="1" t="str">
        <f>VLOOKUP($B181,G$129:$AB$175,22,0)</f>
        <v>27　大阪</v>
      </c>
      <c r="H181" s="1" t="str">
        <f>VLOOKUP($B181,H$129:$AB$175,21,0)</f>
        <v>27　大阪</v>
      </c>
      <c r="I181" s="1" t="str">
        <f>VLOOKUP($B181,I$129:$AB$175,20,0)</f>
        <v>13　東京</v>
      </c>
      <c r="J181" s="1" t="str">
        <f>VLOOKUP($B181,J$129:$AB$175,19,0)</f>
        <v>01　北海道</v>
      </c>
      <c r="K181" s="1" t="str">
        <f>VLOOKUP($B181,K$129:$AB$175,18,0)</f>
        <v>01　北海道</v>
      </c>
      <c r="L181" s="1" t="str">
        <f>VLOOKUP($B181,L$129:$AB$175,17,0)</f>
        <v>27　大阪</v>
      </c>
      <c r="M181" s="1" t="str">
        <f>VLOOKUP($B181,M$129:$AB$175,16,0)</f>
        <v>27　大阪</v>
      </c>
      <c r="N181" s="1" t="str">
        <f>VLOOKUP($B181,N$129:$AB$175,15,0)</f>
        <v>27　大阪</v>
      </c>
      <c r="O181" s="1" t="str">
        <f>VLOOKUP($B181,O$129:$AB$175,14,0)</f>
        <v>27　大阪</v>
      </c>
      <c r="P181" s="1" t="str">
        <f>VLOOKUP($B181,P$129:$AB$175,13,0)</f>
        <v>27　大阪</v>
      </c>
      <c r="Q181" s="1" t="str">
        <f>VLOOKUP($B181,Q$129:$AB$175,12,0)</f>
        <v>27　大阪</v>
      </c>
      <c r="R181" s="1" t="str">
        <f>VLOOKUP($B181,R$129:$AB$175,11,0)</f>
        <v>27　大阪</v>
      </c>
      <c r="S181" s="1" t="str">
        <f>VLOOKUP($B181,S$129:$AB$175,10,0)</f>
        <v>27　大阪</v>
      </c>
      <c r="T181" s="1" t="str">
        <f>VLOOKUP($B181,T$129:$AB$175,9,0)</f>
        <v>27　大阪</v>
      </c>
      <c r="U181" s="1" t="str">
        <f>VLOOKUP($B181,U$129:$AB$175,8,0)</f>
        <v>27　大阪</v>
      </c>
      <c r="V181" s="1" t="str">
        <f>VLOOKUP($B181,V$129:$AB$175,7,0)</f>
        <v>14　神奈川</v>
      </c>
      <c r="AA181" s="1" t="str">
        <f>VLOOKUP($B181,AA$129:$AB$175,2,0)</f>
        <v>14　神奈川</v>
      </c>
    </row>
    <row r="182" spans="2:27" ht="13.5">
      <c r="B182" s="85">
        <v>3</v>
      </c>
      <c r="D182" s="1" t="str">
        <f>VLOOKUP($B182,D$129:$AB$175,25,0)</f>
        <v>01　北海道</v>
      </c>
      <c r="E182" s="1" t="str">
        <f>VLOOKUP($B182,E$129:$AB$175,24,0)</f>
        <v>01　北海道</v>
      </c>
      <c r="F182" s="1" t="str">
        <f>VLOOKUP($B182,F$129:$AB$175,23,0)</f>
        <v>01　北海道</v>
      </c>
      <c r="G182" s="1" t="str">
        <f>VLOOKUP($B182,G$129:$AB$175,22,0)</f>
        <v>01　北海道</v>
      </c>
      <c r="H182" s="1" t="str">
        <f>VLOOKUP($B182,H$129:$AB$175,21,0)</f>
        <v>01　北海道</v>
      </c>
      <c r="I182" s="1" t="str">
        <f>VLOOKUP($B182,I$129:$AB$175,20,0)</f>
        <v>23　愛知</v>
      </c>
      <c r="J182" s="1" t="str">
        <f>VLOOKUP($B182,J$129:$AB$175,19,0)</f>
        <v>27　大阪</v>
      </c>
      <c r="K182" s="1" t="str">
        <f>VLOOKUP($B182,K$129:$AB$175,18,0)</f>
        <v>27　大阪</v>
      </c>
      <c r="L182" s="1" t="str">
        <f>VLOOKUP($B182,L$129:$AB$175,17,0)</f>
        <v>01　北海道</v>
      </c>
      <c r="M182" s="1" t="str">
        <f>VLOOKUP($B182,M$129:$AB$175,16,0)</f>
        <v>01　北海道</v>
      </c>
      <c r="N182" s="1" t="str">
        <f>VLOOKUP($B182,N$129:$AB$175,15,0)</f>
        <v>14　神奈川</v>
      </c>
      <c r="O182" s="1" t="str">
        <f>VLOOKUP($B182,O$129:$AB$175,14,0)</f>
        <v>14　神奈川</v>
      </c>
      <c r="P182" s="1" t="str">
        <f>VLOOKUP($B182,P$129:$AB$175,13,0)</f>
        <v>14　神奈川</v>
      </c>
      <c r="Q182" s="1" t="str">
        <f>VLOOKUP($B182,Q$129:$AB$175,12,0)</f>
        <v>14　神奈川</v>
      </c>
      <c r="R182" s="1" t="str">
        <f>VLOOKUP($B182,R$129:$AB$175,11,0)</f>
        <v>14　神奈川</v>
      </c>
      <c r="S182" s="1" t="str">
        <f>VLOOKUP($B182,S$129:$AB$175,10,0)</f>
        <v>14　神奈川</v>
      </c>
      <c r="T182" s="1" t="str">
        <f>VLOOKUP($B182,T$129:$AB$175,9,0)</f>
        <v>14　神奈川</v>
      </c>
      <c r="U182" s="1" t="str">
        <f>VLOOKUP($B182,U$129:$AB$175,8,0)</f>
        <v>14　神奈川</v>
      </c>
      <c r="V182" s="1" t="str">
        <f>VLOOKUP($B182,V$129:$AB$175,7,0)</f>
        <v>27　大阪</v>
      </c>
      <c r="AA182" s="1" t="str">
        <f>VLOOKUP($B182,AA$129:$AB$175,2,0)</f>
        <v>27　大阪</v>
      </c>
    </row>
    <row r="183" spans="2:27" ht="13.5">
      <c r="B183" s="85">
        <v>4</v>
      </c>
      <c r="D183" s="1" t="str">
        <f>VLOOKUP($B183,D$129:$AB$175,25,0)</f>
        <v>28　兵庫</v>
      </c>
      <c r="E183" s="1" t="str">
        <f>VLOOKUP($B183,E$129:$AB$175,24,0)</f>
        <v>28　兵庫</v>
      </c>
      <c r="F183" s="1" t="str">
        <f>VLOOKUP($B183,F$129:$AB$175,23,0)</f>
        <v>28　兵庫</v>
      </c>
      <c r="G183" s="1" t="str">
        <f>VLOOKUP($B183,G$129:$AB$175,22,0)</f>
        <v>28　兵庫</v>
      </c>
      <c r="H183" s="1" t="str">
        <f>VLOOKUP($B183,H$129:$AB$175,21,0)</f>
        <v>28　兵庫</v>
      </c>
      <c r="I183" s="1" t="str">
        <f>VLOOKUP($B183,I$129:$AB$175,20,0)</f>
        <v>28　兵庫</v>
      </c>
      <c r="J183" s="1" t="str">
        <f>VLOOKUP($B183,J$129:$AB$175,19,0)</f>
        <v>40　福岡</v>
      </c>
      <c r="K183" s="1" t="str">
        <f>VLOOKUP($B183,K$129:$AB$175,18,0)</f>
        <v>40　福岡</v>
      </c>
      <c r="L183" s="1" t="str">
        <f>VLOOKUP($B183,L$129:$AB$175,17,0)</f>
        <v>23　愛知</v>
      </c>
      <c r="M183" s="1" t="str">
        <f>VLOOKUP($B183,M$129:$AB$175,16,0)</f>
        <v>23　愛知</v>
      </c>
      <c r="N183" s="1" t="str">
        <f>VLOOKUP($B183,N$129:$AB$175,15,0)</f>
        <v>23　愛知</v>
      </c>
      <c r="O183" s="1" t="str">
        <f>VLOOKUP($B183,O$129:$AB$175,14,0)</f>
        <v>23　愛知</v>
      </c>
      <c r="P183" s="1" t="str">
        <f>VLOOKUP($B183,P$129:$AB$175,13,0)</f>
        <v>23　愛知</v>
      </c>
      <c r="Q183" s="1" t="str">
        <f>VLOOKUP($B183,Q$129:$AB$175,12,0)</f>
        <v>23　愛知</v>
      </c>
      <c r="R183" s="1" t="str">
        <f>VLOOKUP($B183,R$129:$AB$175,11,0)</f>
        <v>23　愛知</v>
      </c>
      <c r="S183" s="1" t="str">
        <f>VLOOKUP($B183,S$129:$AB$175,10,0)</f>
        <v>23　愛知</v>
      </c>
      <c r="T183" s="1" t="str">
        <f>VLOOKUP($B183,T$129:$AB$175,9,0)</f>
        <v>23　愛知</v>
      </c>
      <c r="U183" s="1" t="str">
        <f>VLOOKUP($B183,U$129:$AB$175,8,0)</f>
        <v>23　愛知</v>
      </c>
      <c r="V183" s="1" t="str">
        <f>VLOOKUP($B183,V$129:$AB$175,7,0)</f>
        <v>23　愛知</v>
      </c>
      <c r="AA183" s="1" t="str">
        <f>VLOOKUP($B183,AA$129:$AB$175,2,0)</f>
        <v>23　愛知</v>
      </c>
    </row>
    <row r="184" spans="2:27" ht="13.5">
      <c r="B184" s="85">
        <v>5</v>
      </c>
      <c r="D184" s="1" t="str">
        <f>VLOOKUP($B184,D$129:$AB$175,25,0)</f>
        <v>40　福岡</v>
      </c>
      <c r="E184" s="1" t="str">
        <f>VLOOKUP($B184,E$129:$AB$175,24,0)</f>
        <v>23　愛知</v>
      </c>
      <c r="F184" s="1" t="str">
        <f>VLOOKUP($B184,F$129:$AB$175,23,0)</f>
        <v>23　愛知</v>
      </c>
      <c r="G184" s="1" t="str">
        <f>VLOOKUP($B184,G$129:$AB$175,22,0)</f>
        <v>23　愛知</v>
      </c>
      <c r="H184" s="1" t="str">
        <f>VLOOKUP($B184,H$129:$AB$175,21,0)</f>
        <v>23　愛知</v>
      </c>
      <c r="I184" s="1" t="str">
        <f>VLOOKUP($B184,I$129:$AB$175,20,0)</f>
        <v>27　大阪</v>
      </c>
      <c r="J184" s="1" t="str">
        <f>VLOOKUP($B184,J$129:$AB$175,19,0)</f>
        <v>23　愛知</v>
      </c>
      <c r="K184" s="1" t="str">
        <f>VLOOKUP($B184,K$129:$AB$175,18,0)</f>
        <v>23　愛知</v>
      </c>
      <c r="L184" s="1" t="str">
        <f>VLOOKUP($B184,L$129:$AB$175,17,0)</f>
        <v>40　福岡</v>
      </c>
      <c r="M184" s="1" t="str">
        <f>VLOOKUP($B184,M$129:$AB$175,16,0)</f>
        <v>14　神奈川</v>
      </c>
      <c r="N184" s="1" t="str">
        <f>VLOOKUP($B184,N$129:$AB$175,15,0)</f>
        <v>01　北海道</v>
      </c>
      <c r="O184" s="1" t="str">
        <f>VLOOKUP($B184,O$129:$AB$175,14,0)</f>
        <v>01　北海道</v>
      </c>
      <c r="P184" s="1" t="str">
        <f>VLOOKUP($B184,P$129:$AB$175,13,0)</f>
        <v>01　北海道</v>
      </c>
      <c r="Q184" s="1" t="str">
        <f>VLOOKUP($B184,Q$129:$AB$175,12,0)</f>
        <v>11　埼玉</v>
      </c>
      <c r="R184" s="1" t="str">
        <f>VLOOKUP($B184,R$129:$AB$175,11,0)</f>
        <v>11　埼玉</v>
      </c>
      <c r="S184" s="1" t="str">
        <f>VLOOKUP($B184,S$129:$AB$175,10,0)</f>
        <v>11　埼玉</v>
      </c>
      <c r="T184" s="1" t="str">
        <f>VLOOKUP($B184,T$129:$AB$175,9,0)</f>
        <v>11　埼玉</v>
      </c>
      <c r="U184" s="1" t="str">
        <f>VLOOKUP($B184,U$129:$AB$175,8,0)</f>
        <v>11　埼玉</v>
      </c>
      <c r="V184" s="1" t="str">
        <f>VLOOKUP($B184,V$129:$AB$175,7,0)</f>
        <v>11　埼玉</v>
      </c>
      <c r="AA184" s="1" t="str">
        <f>VLOOKUP($B184,AA$129:$AB$175,2,0)</f>
        <v>11　埼玉</v>
      </c>
    </row>
    <row r="185" spans="2:27" ht="13.5">
      <c r="B185" s="85">
        <v>6</v>
      </c>
      <c r="D185" s="1" t="str">
        <f>VLOOKUP($B185,D$129:$AB$175,25,0)</f>
        <v>23　愛知</v>
      </c>
      <c r="E185" s="1" t="str">
        <f>VLOOKUP($B185,E$129:$AB$175,24,0)</f>
        <v>40　福岡</v>
      </c>
      <c r="F185" s="1" t="str">
        <f>VLOOKUP($B185,F$129:$AB$175,23,0)</f>
        <v>40　福岡</v>
      </c>
      <c r="G185" s="1" t="str">
        <f>VLOOKUP($B185,G$129:$AB$175,22,0)</f>
        <v>40　福岡</v>
      </c>
      <c r="H185" s="1" t="str">
        <f>VLOOKUP($B185,H$129:$AB$175,21,0)</f>
        <v>40　福岡</v>
      </c>
      <c r="I185" s="1" t="str">
        <f>VLOOKUP($B185,I$129:$AB$175,20,0)</f>
        <v>40　福岡</v>
      </c>
      <c r="J185" s="1" t="str">
        <f>VLOOKUP($B185,J$129:$AB$175,19,0)</f>
        <v>28　兵庫</v>
      </c>
      <c r="K185" s="1" t="str">
        <f>VLOOKUP($B185,K$129:$AB$175,18,0)</f>
        <v>28　兵庫</v>
      </c>
      <c r="L185" s="1" t="str">
        <f>VLOOKUP($B185,L$129:$AB$175,17,0)</f>
        <v>28　兵庫</v>
      </c>
      <c r="M185" s="1" t="str">
        <f>VLOOKUP($B185,M$129:$AB$175,16,0)</f>
        <v>28　兵庫</v>
      </c>
      <c r="N185" s="1" t="str">
        <f>VLOOKUP($B185,N$129:$AB$175,15,0)</f>
        <v>28　兵庫</v>
      </c>
      <c r="O185" s="1" t="str">
        <f>VLOOKUP($B185,O$129:$AB$175,14,0)</f>
        <v>28　兵庫</v>
      </c>
      <c r="P185" s="1" t="str">
        <f>VLOOKUP($B185,P$129:$AB$175,13,0)</f>
        <v>11　埼玉</v>
      </c>
      <c r="Q185" s="1" t="str">
        <f>VLOOKUP($B185,Q$129:$AB$175,12,0)</f>
        <v>01　北海道</v>
      </c>
      <c r="R185" s="1" t="str">
        <f>VLOOKUP($B185,R$129:$AB$175,11,0)</f>
        <v>01　北海道</v>
      </c>
      <c r="S185" s="1" t="str">
        <f>VLOOKUP($B185,S$129:$AB$175,10,0)</f>
        <v>12　千葉</v>
      </c>
      <c r="T185" s="1" t="str">
        <f>VLOOKUP($B185,T$129:$AB$175,9,0)</f>
        <v>12　千葉</v>
      </c>
      <c r="U185" s="1" t="str">
        <f>VLOOKUP($B185,U$129:$AB$175,8,0)</f>
        <v>12　千葉</v>
      </c>
      <c r="V185" s="1" t="str">
        <f>VLOOKUP($B185,V$129:$AB$175,7,0)</f>
        <v>12　千葉</v>
      </c>
      <c r="AA185" s="1" t="str">
        <f>VLOOKUP($B185,AA$129:$AB$175,2,0)</f>
        <v>12　千葉</v>
      </c>
    </row>
    <row r="186" spans="2:27" ht="13.5">
      <c r="B186" s="85">
        <v>7</v>
      </c>
      <c r="D186" s="1" t="str">
        <f>VLOOKUP($B186,D$129:$AB$175,25,0)</f>
        <v>15　新潟</v>
      </c>
      <c r="E186" s="1" t="str">
        <f>VLOOKUP($B186,E$129:$AB$175,24,0)</f>
        <v>15　新潟</v>
      </c>
      <c r="F186" s="1" t="str">
        <f>VLOOKUP($B186,F$129:$AB$175,23,0)</f>
        <v>15　新潟</v>
      </c>
      <c r="G186" s="1" t="str">
        <f>VLOOKUP($B186,G$129:$AB$175,22,0)</f>
        <v>15　新潟</v>
      </c>
      <c r="H186" s="1" t="str">
        <f>VLOOKUP($B186,H$129:$AB$175,21,0)</f>
        <v>14　神奈川</v>
      </c>
      <c r="I186" s="1" t="str">
        <f>VLOOKUP($B186,I$129:$AB$175,20,0)</f>
        <v>15　新潟</v>
      </c>
      <c r="J186" s="1" t="str">
        <f>VLOOKUP($B186,J$129:$AB$175,19,0)</f>
        <v>14　神奈川</v>
      </c>
      <c r="K186" s="1" t="str">
        <f>VLOOKUP($B186,K$129:$AB$175,18,0)</f>
        <v>14　神奈川</v>
      </c>
      <c r="L186" s="1" t="str">
        <f>VLOOKUP($B186,L$129:$AB$175,17,0)</f>
        <v>14　神奈川</v>
      </c>
      <c r="M186" s="1" t="str">
        <f>VLOOKUP($B186,M$129:$AB$175,16,0)</f>
        <v>40　福岡</v>
      </c>
      <c r="N186" s="1" t="str">
        <f>VLOOKUP($B186,N$129:$AB$175,15,0)</f>
        <v>40　福岡</v>
      </c>
      <c r="O186" s="1" t="str">
        <f>VLOOKUP($B186,O$129:$AB$175,14,0)</f>
        <v>11　埼玉</v>
      </c>
      <c r="P186" s="1" t="str">
        <f>VLOOKUP($B186,P$129:$AB$175,13,0)</f>
        <v>28　兵庫</v>
      </c>
      <c r="Q186" s="1" t="str">
        <f>VLOOKUP($B186,Q$129:$AB$175,12,0)</f>
        <v>28　兵庫</v>
      </c>
      <c r="R186" s="1" t="str">
        <f>VLOOKUP($B186,R$129:$AB$175,11,0)</f>
        <v>12　千葉</v>
      </c>
      <c r="S186" s="1" t="str">
        <f>VLOOKUP($B186,S$129:$AB$175,10,0)</f>
        <v>01　北海道</v>
      </c>
      <c r="T186" s="1" t="str">
        <f>VLOOKUP($B186,T$129:$AB$175,9,0)</f>
        <v>01　北海道</v>
      </c>
      <c r="U186" s="1" t="str">
        <f>VLOOKUP($B186,U$129:$AB$175,8,0)</f>
        <v>01　北海道</v>
      </c>
      <c r="V186" s="1" t="str">
        <f>VLOOKUP($B186,V$129:$AB$175,7,0)</f>
        <v>28　兵庫</v>
      </c>
      <c r="AA186" s="1" t="str">
        <f>VLOOKUP($B186,AA$129:$AB$175,2,0)</f>
        <v>28　兵庫</v>
      </c>
    </row>
    <row r="187" spans="2:27" ht="13.5">
      <c r="B187" s="85">
        <v>8</v>
      </c>
      <c r="D187" s="1" t="str">
        <f>VLOOKUP($B187,D$129:$AB$175,25,0)</f>
        <v>20　長野</v>
      </c>
      <c r="E187" s="1" t="str">
        <f>VLOOKUP($B187,E$129:$AB$175,24,0)</f>
        <v>22　静岡</v>
      </c>
      <c r="F187" s="1" t="str">
        <f>VLOOKUP($B187,F$129:$AB$175,23,0)</f>
        <v>22　静岡</v>
      </c>
      <c r="G187" s="1" t="str">
        <f>VLOOKUP($B187,G$129:$AB$175,22,0)</f>
        <v>22　静岡</v>
      </c>
      <c r="H187" s="1" t="str">
        <f>VLOOKUP($B187,H$129:$AB$175,21,0)</f>
        <v>15　新潟</v>
      </c>
      <c r="I187" s="1" t="str">
        <f>VLOOKUP($B187,I$129:$AB$175,20,0)</f>
        <v>22　静岡</v>
      </c>
      <c r="J187" s="1" t="str">
        <f>VLOOKUP($B187,J$129:$AB$175,19,0)</f>
        <v>22　静岡</v>
      </c>
      <c r="K187" s="1" t="str">
        <f>VLOOKUP($B187,K$129:$AB$175,18,0)</f>
        <v>22　静岡</v>
      </c>
      <c r="L187" s="1" t="str">
        <f>VLOOKUP($B187,L$129:$AB$175,17,0)</f>
        <v>22　静岡</v>
      </c>
      <c r="M187" s="1" t="str">
        <f>VLOOKUP($B187,M$129:$AB$175,16,0)</f>
        <v>11　埼玉</v>
      </c>
      <c r="N187" s="1" t="str">
        <f>VLOOKUP($B187,N$129:$AB$175,15,0)</f>
        <v>11　埼玉</v>
      </c>
      <c r="O187" s="1" t="str">
        <f>VLOOKUP($B187,O$129:$AB$175,14,0)</f>
        <v>40　福岡</v>
      </c>
      <c r="P187" s="1" t="str">
        <f>VLOOKUP($B187,P$129:$AB$175,13,0)</f>
        <v>12　千葉</v>
      </c>
      <c r="Q187" s="1" t="str">
        <f>VLOOKUP($B187,Q$129:$AB$175,12,0)</f>
        <v>12　千葉</v>
      </c>
      <c r="R187" s="1" t="str">
        <f>VLOOKUP($B187,R$129:$AB$175,11,0)</f>
        <v>28　兵庫</v>
      </c>
      <c r="S187" s="1" t="str">
        <f>VLOOKUP($B187,S$129:$AB$175,10,0)</f>
        <v>28　兵庫</v>
      </c>
      <c r="T187" s="1" t="str">
        <f>VLOOKUP($B187,T$129:$AB$175,9,0)</f>
        <v>28　兵庫</v>
      </c>
      <c r="U187" s="1" t="str">
        <f>VLOOKUP($B187,U$129:$AB$175,8,0)</f>
        <v>28　兵庫</v>
      </c>
      <c r="V187" s="1" t="str">
        <f>VLOOKUP($B187,V$129:$AB$175,7,0)</f>
        <v>01　北海道</v>
      </c>
      <c r="AA187" s="1" t="str">
        <f>VLOOKUP($B187,AA$129:$AB$175,2,0)</f>
        <v>01　北海道</v>
      </c>
    </row>
    <row r="188" spans="2:27" ht="13.5">
      <c r="B188" s="85">
        <v>9</v>
      </c>
      <c r="D188" s="1" t="str">
        <f>VLOOKUP($B188,D$129:$AB$175,25,0)</f>
        <v>22　静岡</v>
      </c>
      <c r="E188" s="1" t="str">
        <f>VLOOKUP($B188,E$129:$AB$175,24,0)</f>
        <v>20　長野</v>
      </c>
      <c r="F188" s="1" t="str">
        <f>VLOOKUP($B188,F$129:$AB$175,23,0)</f>
        <v>20　長野</v>
      </c>
      <c r="G188" s="1" t="str">
        <f>VLOOKUP($B188,G$129:$AB$175,22,0)</f>
        <v>14　神奈川</v>
      </c>
      <c r="H188" s="1" t="str">
        <f>VLOOKUP($B188,H$129:$AB$175,21,0)</f>
        <v>22　静岡</v>
      </c>
      <c r="I188" s="1" t="str">
        <f>VLOOKUP($B188,I$129:$AB$175,20,0)</f>
        <v>20　長野</v>
      </c>
      <c r="J188" s="1" t="str">
        <f>VLOOKUP($B188,J$129:$AB$175,19,0)</f>
        <v>15　新潟</v>
      </c>
      <c r="K188" s="1" t="str">
        <f>VLOOKUP($B188,K$129:$AB$175,18,0)</f>
        <v>15　新潟</v>
      </c>
      <c r="L188" s="1" t="str">
        <f>VLOOKUP($B188,L$129:$AB$175,17,0)</f>
        <v>15　新潟</v>
      </c>
      <c r="M188" s="1" t="str">
        <f>VLOOKUP($B188,M$129:$AB$175,16,0)</f>
        <v>22　静岡</v>
      </c>
      <c r="N188" s="1" t="str">
        <f>VLOOKUP($B188,N$129:$AB$175,15,0)</f>
        <v>12　千葉</v>
      </c>
      <c r="O188" s="1" t="str">
        <f>VLOOKUP($B188,O$129:$AB$175,14,0)</f>
        <v>12　千葉</v>
      </c>
      <c r="P188" s="1" t="str">
        <f>VLOOKUP($B188,P$129:$AB$175,13,0)</f>
        <v>40　福岡</v>
      </c>
      <c r="Q188" s="1" t="str">
        <f>VLOOKUP($B188,Q$129:$AB$175,12,0)</f>
        <v>40　福岡</v>
      </c>
      <c r="R188" s="1" t="str">
        <f>VLOOKUP($B188,R$129:$AB$175,11,0)</f>
        <v>40　福岡</v>
      </c>
      <c r="S188" s="1" t="str">
        <f>VLOOKUP($B188,S$129:$AB$175,10,0)</f>
        <v>40　福岡</v>
      </c>
      <c r="T188" s="1" t="str">
        <f>VLOOKUP($B188,T$129:$AB$175,9,0)</f>
        <v>40　福岡</v>
      </c>
      <c r="U188" s="1" t="str">
        <f>VLOOKUP($B188,U$129:$AB$175,8,0)</f>
        <v>40　福岡</v>
      </c>
      <c r="V188" s="1" t="str">
        <f>VLOOKUP($B188,V$129:$AB$175,7,0)</f>
        <v>40　福岡</v>
      </c>
      <c r="AA188" s="1" t="str">
        <f>VLOOKUP($B188,AA$129:$AB$175,2,0)</f>
        <v>40　福岡</v>
      </c>
    </row>
    <row r="189" spans="2:27" ht="13.5">
      <c r="B189" s="85">
        <v>10</v>
      </c>
      <c r="D189" s="1" t="str">
        <f>VLOOKUP($B189,D$129:$AB$175,25,0)</f>
        <v>34　広島</v>
      </c>
      <c r="E189" s="1" t="str">
        <f>VLOOKUP($B189,E$129:$AB$175,24,0)</f>
        <v>34　広島</v>
      </c>
      <c r="F189" s="1" t="str">
        <f>VLOOKUP($B189,F$129:$AB$175,23,0)</f>
        <v>34　広島</v>
      </c>
      <c r="G189" s="1" t="str">
        <f>VLOOKUP($B189,G$129:$AB$175,22,0)</f>
        <v>34　広島</v>
      </c>
      <c r="H189" s="1" t="str">
        <f>VLOOKUP($B189,H$129:$AB$175,21,0)</f>
        <v>34　広島</v>
      </c>
      <c r="I189" s="1" t="str">
        <f>VLOOKUP($B189,I$129:$AB$175,20,0)</f>
        <v>11　埼玉</v>
      </c>
      <c r="J189" s="1" t="str">
        <f>VLOOKUP($B189,J$129:$AB$175,19,0)</f>
        <v>11　埼玉</v>
      </c>
      <c r="K189" s="1" t="str">
        <f>VLOOKUP($B189,K$129:$AB$175,18,0)</f>
        <v>11　埼玉</v>
      </c>
      <c r="L189" s="1" t="str">
        <f>VLOOKUP($B189,L$129:$AB$175,17,0)</f>
        <v>11　埼玉</v>
      </c>
      <c r="M189" s="1" t="str">
        <f>VLOOKUP($B189,M$129:$AB$175,16,0)</f>
        <v>12　千葉</v>
      </c>
      <c r="N189" s="1" t="str">
        <f>VLOOKUP($B189,N$129:$AB$175,15,0)</f>
        <v>22　静岡</v>
      </c>
      <c r="O189" s="1" t="str">
        <f>VLOOKUP($B189,O$129:$AB$175,14,0)</f>
        <v>22　静岡</v>
      </c>
      <c r="P189" s="1" t="str">
        <f>VLOOKUP($B189,P$129:$AB$175,13,0)</f>
        <v>22　静岡</v>
      </c>
      <c r="Q189" s="1" t="str">
        <f>VLOOKUP($B189,Q$129:$AB$175,12,0)</f>
        <v>22　静岡</v>
      </c>
      <c r="R189" s="1" t="str">
        <f>VLOOKUP($B189,R$129:$AB$175,11,0)</f>
        <v>22　静岡</v>
      </c>
      <c r="S189" s="1" t="str">
        <f>VLOOKUP($B189,S$129:$AB$175,10,0)</f>
        <v>22　静岡</v>
      </c>
      <c r="T189" s="1" t="str">
        <f>VLOOKUP($B189,T$129:$AB$175,9,0)</f>
        <v>22　静岡</v>
      </c>
      <c r="U189" s="1" t="str">
        <f>VLOOKUP($B189,U$129:$AB$175,8,0)</f>
        <v>22　静岡</v>
      </c>
      <c r="V189" s="1" t="str">
        <f>VLOOKUP($B189,V$129:$AB$175,7,0)</f>
        <v>22　静岡</v>
      </c>
      <c r="AA189" s="1" t="str">
        <f>VLOOKUP($B189,AA$129:$AB$175,2,0)</f>
        <v>22　静岡</v>
      </c>
    </row>
    <row r="190" spans="2:27" ht="13.5">
      <c r="B190" s="85">
        <v>11</v>
      </c>
      <c r="D190" s="1" t="str">
        <f>VLOOKUP($B190,D$129:$AB$175,25,0)</f>
        <v>46　鹿児島</v>
      </c>
      <c r="E190" s="1" t="str">
        <f>VLOOKUP($B190,E$129:$AB$175,24,0)</f>
        <v>46　鹿児島</v>
      </c>
      <c r="F190" s="1" t="str">
        <f>VLOOKUP($B190,F$129:$AB$175,23,0)</f>
        <v>14　神奈川</v>
      </c>
      <c r="G190" s="1" t="str">
        <f>VLOOKUP($B190,G$129:$AB$175,22,0)</f>
        <v>20　長野</v>
      </c>
      <c r="H190" s="1" t="str">
        <f>VLOOKUP($B190,H$129:$AB$175,21,0)</f>
        <v>26　京都</v>
      </c>
      <c r="I190" s="1" t="str">
        <f>VLOOKUP($B190,I$129:$AB$175,20,0)</f>
        <v>12　千葉</v>
      </c>
      <c r="J190" s="1" t="str">
        <f>VLOOKUP($B190,J$129:$AB$175,19,0)</f>
        <v>12　千葉</v>
      </c>
      <c r="K190" s="1" t="str">
        <f>VLOOKUP($B190,K$129:$AB$175,18,0)</f>
        <v>12　千葉</v>
      </c>
      <c r="L190" s="1" t="str">
        <f>VLOOKUP($B190,L$129:$AB$175,17,0)</f>
        <v>12　千葉</v>
      </c>
      <c r="M190" s="1" t="str">
        <f>VLOOKUP($B190,M$129:$AB$175,16,0)</f>
        <v>15　新潟</v>
      </c>
      <c r="N190" s="1" t="str">
        <f>VLOOKUP($B190,N$129:$AB$175,15,0)</f>
        <v>34　広島</v>
      </c>
      <c r="O190" s="1" t="str">
        <f>VLOOKUP($B190,O$129:$AB$175,14,0)</f>
        <v>34　広島</v>
      </c>
      <c r="P190" s="1" t="str">
        <f>VLOOKUP($B190,P$129:$AB$175,13,0)</f>
        <v>34　広島</v>
      </c>
      <c r="Q190" s="1" t="str">
        <f>VLOOKUP($B190,Q$129:$AB$175,12,0)</f>
        <v>34　広島</v>
      </c>
      <c r="R190" s="1" t="str">
        <f>VLOOKUP($B190,R$129:$AB$175,11,0)</f>
        <v>34　広島</v>
      </c>
      <c r="S190" s="1" t="str">
        <f>VLOOKUP($B190,S$129:$AB$175,10,0)</f>
        <v>08　茨城</v>
      </c>
      <c r="T190" s="1" t="str">
        <f>VLOOKUP($B190,T$129:$AB$175,9,0)</f>
        <v>08　茨城</v>
      </c>
      <c r="U190" s="1" t="str">
        <f>VLOOKUP($B190,U$129:$AB$175,8,0)</f>
        <v>08　茨城</v>
      </c>
      <c r="V190" s="1" t="str">
        <f>VLOOKUP($B190,V$129:$AB$175,7,0)</f>
        <v>08　茨城</v>
      </c>
      <c r="AA190" s="1" t="str">
        <f>VLOOKUP($B190,AA$129:$AB$175,2,0)</f>
        <v>08　茨城</v>
      </c>
    </row>
    <row r="191" spans="2:27" ht="13.5">
      <c r="B191" s="85">
        <v>12</v>
      </c>
      <c r="D191" s="1" t="str">
        <f>VLOOKUP($B191,D$129:$AB$175,25,0)</f>
        <v>07　福島</v>
      </c>
      <c r="E191" s="1" t="str">
        <f>VLOOKUP($B191,E$129:$AB$175,24,0)</f>
        <v>07　福島</v>
      </c>
      <c r="F191" s="1" t="str">
        <f>VLOOKUP($B191,F$129:$AB$175,23,0)</f>
        <v>46　鹿児島</v>
      </c>
      <c r="G191" s="1" t="str">
        <f>VLOOKUP($B191,G$129:$AB$175,22,0)</f>
        <v>26　京都</v>
      </c>
      <c r="H191" s="1" t="str">
        <f>VLOOKUP($B191,H$129:$AB$175,21,0)</f>
        <v>20　長野</v>
      </c>
      <c r="I191" s="1" t="str">
        <f>VLOOKUP($B191,I$129:$AB$175,20,0)</f>
        <v>07　福島</v>
      </c>
      <c r="J191" s="1" t="str">
        <f>VLOOKUP($B191,J$129:$AB$175,19,0)</f>
        <v>34　広島</v>
      </c>
      <c r="K191" s="1" t="str">
        <f>VLOOKUP($B191,K$129:$AB$175,18,0)</f>
        <v>34　広島</v>
      </c>
      <c r="L191" s="1" t="str">
        <f>VLOOKUP($B191,L$129:$AB$175,17,0)</f>
        <v>34　広島</v>
      </c>
      <c r="M191" s="1" t="str">
        <f>VLOOKUP($B191,M$129:$AB$175,16,0)</f>
        <v>34　広島</v>
      </c>
      <c r="N191" s="1" t="str">
        <f>VLOOKUP($B191,N$129:$AB$175,15,0)</f>
        <v>15　新潟</v>
      </c>
      <c r="O191" s="1" t="str">
        <f>VLOOKUP($B191,O$129:$AB$175,14,0)</f>
        <v>26　京都</v>
      </c>
      <c r="P191" s="1" t="str">
        <f>VLOOKUP($B191,P$129:$AB$175,13,0)</f>
        <v>08　茨城</v>
      </c>
      <c r="Q191" s="1" t="str">
        <f>VLOOKUP($B191,Q$129:$AB$175,12,0)</f>
        <v>08　茨城</v>
      </c>
      <c r="R191" s="1" t="str">
        <f>VLOOKUP($B191,R$129:$AB$175,11,0)</f>
        <v>08　茨城</v>
      </c>
      <c r="S191" s="1" t="str">
        <f>VLOOKUP($B191,S$129:$AB$175,10,0)</f>
        <v>34　広島</v>
      </c>
      <c r="T191" s="1" t="str">
        <f>VLOOKUP($B191,T$129:$AB$175,9,0)</f>
        <v>34　広島</v>
      </c>
      <c r="U191" s="1" t="str">
        <f>VLOOKUP($B191,U$129:$AB$175,8,0)</f>
        <v>34　広島</v>
      </c>
      <c r="V191" s="1" t="str">
        <f>VLOOKUP($B191,V$129:$AB$175,7,0)</f>
        <v>34　広島</v>
      </c>
      <c r="AA191" s="1" t="str">
        <f>VLOOKUP($B191,AA$129:$AB$175,2,0)</f>
        <v>34　広島</v>
      </c>
    </row>
    <row r="192" spans="2:27" ht="13.5">
      <c r="B192" s="85">
        <v>13</v>
      </c>
      <c r="D192" s="1" t="str">
        <f>VLOOKUP($B192,D$129:$AB$175,25,0)</f>
        <v>08　茨城</v>
      </c>
      <c r="E192" s="1" t="str">
        <f>VLOOKUP($B192,E$129:$AB$175,24,0)</f>
        <v>14　神奈川</v>
      </c>
      <c r="F192" s="1" t="str">
        <f>VLOOKUP($B192,F$129:$AB$175,23,0)</f>
        <v>26　京都</v>
      </c>
      <c r="G192" s="1" t="str">
        <f>VLOOKUP($B192,G$129:$AB$175,22,0)</f>
        <v>46　鹿児島</v>
      </c>
      <c r="H192" s="1" t="str">
        <f>VLOOKUP($B192,H$129:$AB$175,21,0)</f>
        <v>07　福島</v>
      </c>
      <c r="I192" s="1" t="str">
        <f>VLOOKUP($B192,I$129:$AB$175,20,0)</f>
        <v>08　茨城</v>
      </c>
      <c r="J192" s="1" t="str">
        <f>VLOOKUP($B192,J$129:$AB$175,19,0)</f>
        <v>07　福島</v>
      </c>
      <c r="K192" s="1" t="str">
        <f>VLOOKUP($B192,K$129:$AB$175,18,0)</f>
        <v>07　福島</v>
      </c>
      <c r="L192" s="1" t="str">
        <f>VLOOKUP($B192,L$129:$AB$175,17,0)</f>
        <v>07　福島</v>
      </c>
      <c r="M192" s="1" t="str">
        <f>VLOOKUP($B192,M$129:$AB$175,16,0)</f>
        <v>26　京都</v>
      </c>
      <c r="N192" s="1" t="str">
        <f>VLOOKUP($B192,N$129:$AB$175,15,0)</f>
        <v>26　京都</v>
      </c>
      <c r="O192" s="1" t="str">
        <f>VLOOKUP($B192,O$129:$AB$175,14,0)</f>
        <v>15　新潟</v>
      </c>
      <c r="P192" s="1" t="str">
        <f>VLOOKUP($B192,P$129:$AB$175,13,0)</f>
        <v>26　京都</v>
      </c>
      <c r="Q192" s="1" t="str">
        <f>VLOOKUP($B192,Q$129:$AB$175,12,0)</f>
        <v>26　京都</v>
      </c>
      <c r="R192" s="1" t="str">
        <f>VLOOKUP($B192,R$129:$AB$175,11,0)</f>
        <v>26　京都</v>
      </c>
      <c r="S192" s="1" t="str">
        <f>VLOOKUP($B192,S$129:$AB$175,10,0)</f>
        <v>26　京都</v>
      </c>
      <c r="T192" s="1" t="str">
        <f>VLOOKUP($B192,T$129:$AB$175,9,0)</f>
        <v>26　京都</v>
      </c>
      <c r="U192" s="1" t="str">
        <f>VLOOKUP($B192,U$129:$AB$175,8,0)</f>
        <v>26　京都</v>
      </c>
      <c r="V192" s="1" t="str">
        <f>VLOOKUP($B192,V$129:$AB$175,7,0)</f>
        <v>26　京都</v>
      </c>
      <c r="AA192" s="1" t="str">
        <f>VLOOKUP($B192,AA$129:$AB$175,2,0)</f>
        <v>26　京都</v>
      </c>
    </row>
    <row r="193" spans="2:27" ht="13.5">
      <c r="B193" s="85">
        <v>14</v>
      </c>
      <c r="D193" s="1" t="str">
        <f>VLOOKUP($B193,D$129:$AB$175,25,0)</f>
        <v>12　千葉</v>
      </c>
      <c r="E193" s="1" t="str">
        <f>VLOOKUP($B193,E$129:$AB$175,24,0)</f>
        <v>08　茨城</v>
      </c>
      <c r="F193" s="1" t="str">
        <f>VLOOKUP($B193,F$129:$AB$175,23,0)</f>
        <v>07　福島</v>
      </c>
      <c r="G193" s="1" t="str">
        <f>VLOOKUP($B193,G$129:$AB$175,22,0)</f>
        <v>07　福島</v>
      </c>
      <c r="H193" s="1" t="str">
        <f>VLOOKUP($B193,H$129:$AB$175,21,0)</f>
        <v>08　茨城</v>
      </c>
      <c r="I193" s="1" t="str">
        <f>VLOOKUP($B193,I$129:$AB$175,20,0)</f>
        <v>34　広島</v>
      </c>
      <c r="J193" s="1" t="str">
        <f>VLOOKUP($B193,J$129:$AB$175,19,0)</f>
        <v>20　長野</v>
      </c>
      <c r="K193" s="1" t="str">
        <f>VLOOKUP($B193,K$129:$AB$175,18,0)</f>
        <v>08　茨城</v>
      </c>
      <c r="L193" s="1" t="str">
        <f>VLOOKUP($B193,L$129:$AB$175,17,0)</f>
        <v>08　茨城</v>
      </c>
      <c r="M193" s="1" t="str">
        <f>VLOOKUP($B193,M$129:$AB$175,16,0)</f>
        <v>08　茨城</v>
      </c>
      <c r="N193" s="1" t="str">
        <f>VLOOKUP($B193,N$129:$AB$175,15,0)</f>
        <v>08　茨城</v>
      </c>
      <c r="O193" s="1" t="str">
        <f>VLOOKUP($B193,O$129:$AB$175,14,0)</f>
        <v>08　茨城</v>
      </c>
      <c r="P193" s="1" t="str">
        <f>VLOOKUP($B193,P$129:$AB$175,13,0)</f>
        <v>15　新潟</v>
      </c>
      <c r="Q193" s="1" t="str">
        <f>VLOOKUP($B193,Q$129:$AB$175,12,0)</f>
        <v>15　新潟</v>
      </c>
      <c r="R193" s="1" t="str">
        <f>VLOOKUP($B193,R$129:$AB$175,11,0)</f>
        <v>15　新潟</v>
      </c>
      <c r="S193" s="1" t="str">
        <f>VLOOKUP($B193,S$129:$AB$175,10,0)</f>
        <v>15　新潟</v>
      </c>
      <c r="T193" s="1" t="str">
        <f>VLOOKUP($B193,T$129:$AB$175,9,0)</f>
        <v>15　新潟</v>
      </c>
      <c r="U193" s="1" t="str">
        <f>VLOOKUP($B193,U$129:$AB$175,8,0)</f>
        <v>15　新潟</v>
      </c>
      <c r="V193" s="1" t="str">
        <f>VLOOKUP($B193,V$129:$AB$175,7,0)</f>
        <v>15　新潟</v>
      </c>
      <c r="AA193" s="1" t="str">
        <f>VLOOKUP($B193,AA$129:$AB$175,2,0)</f>
        <v>15　新潟</v>
      </c>
    </row>
    <row r="194" spans="2:27" ht="13.5">
      <c r="B194" s="85">
        <v>15</v>
      </c>
      <c r="D194" s="1" t="str">
        <f>VLOOKUP($B194,D$129:$AB$175,25,0)</f>
        <v>14　神奈川</v>
      </c>
      <c r="E194" s="1" t="str">
        <f>VLOOKUP($B194,E$129:$AB$175,24,0)</f>
        <v>26　京都</v>
      </c>
      <c r="F194" s="1" t="str">
        <f>VLOOKUP($B194,F$129:$AB$175,23,0)</f>
        <v>08　茨城</v>
      </c>
      <c r="G194" s="1" t="str">
        <f>VLOOKUP($B194,G$129:$AB$175,22,0)</f>
        <v>08　茨城</v>
      </c>
      <c r="H194" s="1" t="str">
        <f>VLOOKUP($B194,H$129:$AB$175,21,0)</f>
        <v>11　埼玉</v>
      </c>
      <c r="I194" s="1" t="str">
        <f>VLOOKUP($B194,I$129:$AB$175,20,0)</f>
        <v>14　神奈川</v>
      </c>
      <c r="J194" s="1" t="str">
        <f>VLOOKUP($B194,J$129:$AB$175,19,0)</f>
        <v>08　茨城</v>
      </c>
      <c r="K194" s="1" t="str">
        <f>VLOOKUP($B194,K$129:$AB$175,18,0)</f>
        <v>46　鹿児島</v>
      </c>
      <c r="L194" s="1" t="str">
        <f>VLOOKUP($B194,L$129:$AB$175,17,0)</f>
        <v>26　京都</v>
      </c>
      <c r="M194" s="1" t="str">
        <f>VLOOKUP($B194,M$129:$AB$175,16,0)</f>
        <v>07　福島</v>
      </c>
      <c r="N194" s="1" t="str">
        <f>VLOOKUP($B194,N$129:$AB$175,15,0)</f>
        <v>20　長野</v>
      </c>
      <c r="O194" s="1" t="str">
        <f>VLOOKUP($B194,O$129:$AB$175,14,0)</f>
        <v>20　長野</v>
      </c>
      <c r="P194" s="1" t="str">
        <f>VLOOKUP($B194,P$129:$AB$175,13,0)</f>
        <v>20　長野</v>
      </c>
      <c r="Q194" s="1" t="str">
        <f>VLOOKUP($B194,Q$129:$AB$175,12,0)</f>
        <v>04　宮城</v>
      </c>
      <c r="R194" s="1" t="str">
        <f>VLOOKUP($B194,R$129:$AB$175,11,0)</f>
        <v>04　宮城</v>
      </c>
      <c r="S194" s="1" t="str">
        <f>VLOOKUP($B194,S$129:$AB$175,10,0)</f>
        <v>04　宮城</v>
      </c>
      <c r="T194" s="1" t="str">
        <f>VLOOKUP($B194,T$129:$AB$175,9,0)</f>
        <v>04　宮城</v>
      </c>
      <c r="U194" s="1" t="str">
        <f>VLOOKUP($B194,U$129:$AB$175,8,0)</f>
        <v>04　宮城</v>
      </c>
      <c r="V194" s="1" t="str">
        <f>VLOOKUP($B194,V$129:$AB$175,7,0)</f>
        <v>04　宮城</v>
      </c>
      <c r="AA194" s="1" t="str">
        <f>VLOOKUP($B194,AA$129:$AB$175,2,0)</f>
        <v>04　宮城</v>
      </c>
    </row>
    <row r="195" spans="22:26" ht="13.5">
      <c r="V195" s="46"/>
      <c r="W195" s="46"/>
      <c r="X195" s="46"/>
      <c r="Y195" s="46"/>
      <c r="Z195" s="46"/>
    </row>
    <row r="196" spans="22:26" ht="13.5">
      <c r="V196" s="46"/>
      <c r="W196" s="46"/>
      <c r="X196" s="46"/>
      <c r="Y196" s="46"/>
      <c r="Z196" s="46"/>
    </row>
    <row r="197" spans="22:26" ht="13.5">
      <c r="V197" s="46"/>
      <c r="W197" s="46"/>
      <c r="X197" s="46"/>
      <c r="Y197" s="46"/>
      <c r="Z197" s="46"/>
    </row>
    <row r="198" spans="22:26" ht="13.5">
      <c r="V198" s="46"/>
      <c r="W198" s="46"/>
      <c r="X198" s="46"/>
      <c r="Y198" s="46"/>
      <c r="Z198" s="46"/>
    </row>
    <row r="199" spans="22:26" ht="13.5">
      <c r="V199" s="46"/>
      <c r="W199" s="46"/>
      <c r="X199" s="46"/>
      <c r="Y199" s="46"/>
      <c r="Z199" s="46"/>
    </row>
    <row r="200" spans="22:26" ht="13.5">
      <c r="V200" s="46"/>
      <c r="W200" s="46"/>
      <c r="X200" s="46"/>
      <c r="Y200" s="46"/>
      <c r="Z200" s="46"/>
    </row>
    <row r="201" spans="22:26" ht="13.5">
      <c r="V201" s="46"/>
      <c r="W201" s="46"/>
      <c r="X201" s="46"/>
      <c r="Y201" s="46"/>
      <c r="Z201" s="46"/>
    </row>
    <row r="202" spans="22:26" ht="13.5">
      <c r="V202" s="46"/>
      <c r="W202" s="46"/>
      <c r="X202" s="46"/>
      <c r="Y202" s="46"/>
      <c r="Z202" s="46"/>
    </row>
    <row r="203" spans="22:26" ht="13.5">
      <c r="V203" s="46"/>
      <c r="W203" s="46"/>
      <c r="X203" s="46"/>
      <c r="Y203" s="46"/>
      <c r="Z203" s="46"/>
    </row>
    <row r="204" spans="22:26" ht="13.5">
      <c r="V204" s="46"/>
      <c r="W204" s="46"/>
      <c r="X204" s="46"/>
      <c r="Y204" s="46"/>
      <c r="Z204" s="46"/>
    </row>
    <row r="205" spans="22:26" ht="13.5">
      <c r="V205" s="46"/>
      <c r="W205" s="46"/>
      <c r="X205" s="46"/>
      <c r="Y205" s="46"/>
      <c r="Z205" s="46"/>
    </row>
    <row r="206" spans="22:26" ht="13.5">
      <c r="V206" s="46"/>
      <c r="W206" s="46"/>
      <c r="X206" s="46"/>
      <c r="Y206" s="46"/>
      <c r="Z206" s="46"/>
    </row>
    <row r="207" spans="22:26" ht="13.5">
      <c r="V207" s="46"/>
      <c r="W207" s="46"/>
      <c r="X207" s="46"/>
      <c r="Y207" s="46"/>
      <c r="Z207" s="46"/>
    </row>
    <row r="208" spans="22:26" ht="13.5">
      <c r="V208" s="46"/>
      <c r="W208" s="46"/>
      <c r="X208" s="46"/>
      <c r="Y208" s="46"/>
      <c r="Z208" s="46"/>
    </row>
    <row r="209" spans="22:26" ht="13.5">
      <c r="V209" s="46"/>
      <c r="W209" s="46"/>
      <c r="X209" s="46"/>
      <c r="Y209" s="46"/>
      <c r="Z209" s="46"/>
    </row>
    <row r="210" spans="22:26" ht="13.5">
      <c r="V210" s="46"/>
      <c r="W210" s="46"/>
      <c r="X210" s="46"/>
      <c r="Y210" s="46"/>
      <c r="Z210" s="46"/>
    </row>
    <row r="211" spans="22:26" ht="13.5">
      <c r="V211" s="46"/>
      <c r="W211" s="46"/>
      <c r="X211" s="46"/>
      <c r="Y211" s="46"/>
      <c r="Z211" s="46"/>
    </row>
    <row r="212" spans="22:26" ht="13.5">
      <c r="V212" s="46"/>
      <c r="W212" s="46"/>
      <c r="X212" s="46"/>
      <c r="Y212" s="46"/>
      <c r="Z212" s="46"/>
    </row>
    <row r="213" spans="22:26" ht="13.5">
      <c r="V213" s="46"/>
      <c r="W213" s="46"/>
      <c r="X213" s="46"/>
      <c r="Y213" s="46"/>
      <c r="Z213" s="46"/>
    </row>
    <row r="214" spans="22:26" ht="13.5">
      <c r="V214" s="46"/>
      <c r="W214" s="46"/>
      <c r="X214" s="46"/>
      <c r="Y214" s="46"/>
      <c r="Z214" s="46"/>
    </row>
  </sheetData>
  <sheetProtection/>
  <conditionalFormatting sqref="D180:AA194">
    <cfRule type="cellIs" priority="1" dxfId="0" operator="equal" stopIfTrue="1">
      <formula>"40　福岡"</formula>
    </cfRule>
  </conditionalFormatting>
  <printOptions/>
  <pageMargins left="0.5905511811023623" right="0.5905511811023623" top="0.984251968503937" bottom="0.7480314960629921" header="0.5118110236220472" footer="0.5118110236220472"/>
  <pageSetup horizontalDpi="600" verticalDpi="600" orientation="portrait" paperSize="12" scale="84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miyazaki</cp:lastModifiedBy>
  <cp:lastPrinted>2014-06-06T06:14:07Z</cp:lastPrinted>
  <dcterms:created xsi:type="dcterms:W3CDTF">2002-01-16T00:23:43Z</dcterms:created>
  <dcterms:modified xsi:type="dcterms:W3CDTF">2014-06-11T03:50:26Z</dcterms:modified>
  <cp:category/>
  <cp:version/>
  <cp:contentType/>
  <cp:contentStatus/>
</cp:coreProperties>
</file>